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3955" windowHeight="11835" tabRatio="738" activeTab="0"/>
  </bookViews>
  <sheets>
    <sheet name="Soils &amp; Infiltration Flowchart" sheetId="1" r:id="rId1"/>
    <sheet name="Field Boring Log Examples" sheetId="2" r:id="rId2"/>
    <sheet name="Field Boring Log Interpolation" sheetId="3" r:id="rId3"/>
    <sheet name="Facility Sizing Calculator" sheetId="4" r:id="rId4"/>
    <sheet name="Printable Soil Worksheet" sheetId="5" r:id="rId5"/>
    <sheet name="Blank Soil Triangle" sheetId="6" r:id="rId6"/>
  </sheets>
  <definedNames>
    <definedName name="_xlfn.IFERROR" hidden="1">#NAME?</definedName>
  </definedNames>
  <calcPr fullCalcOnLoad="1"/>
</workbook>
</file>

<file path=xl/sharedStrings.xml><?xml version="1.0" encoding="utf-8"?>
<sst xmlns="http://schemas.openxmlformats.org/spreadsheetml/2006/main" count="222" uniqueCount="132">
  <si>
    <t>Drainage Area (acres)</t>
  </si>
  <si>
    <t>w/o storage pipe</t>
  </si>
  <si>
    <t>w/ storage pipe</t>
  </si>
  <si>
    <t>Length (ft)</t>
  </si>
  <si>
    <t>Width (ft)</t>
  </si>
  <si>
    <t>Depth (ft)</t>
  </si>
  <si>
    <t>Pipe Diameter (in)</t>
  </si>
  <si>
    <t>Direct Input</t>
  </si>
  <si>
    <t>Calculated Value</t>
  </si>
  <si>
    <t>Volume Needed (cf)</t>
  </si>
  <si>
    <t>Infiltration Trench and Bioretention</t>
  </si>
  <si>
    <t>Infiltration Basin</t>
  </si>
  <si>
    <t>Pipe Length (ft)</t>
  </si>
  <si>
    <t>*Round pipe only</t>
  </si>
  <si>
    <t>*Pipe Length must  &lt;  Length of facility</t>
  </si>
  <si>
    <t>Multiple Pipes (x2)</t>
  </si>
  <si>
    <t>Yes</t>
  </si>
  <si>
    <t>No</t>
  </si>
  <si>
    <t>(user input in green cells only)</t>
  </si>
  <si>
    <t>NO</t>
  </si>
  <si>
    <t>YES</t>
  </si>
  <si>
    <t>Runoff (in)</t>
  </si>
  <si>
    <t>Amount of Infiltration Tests Needed</t>
  </si>
  <si>
    <t>The minimum number of field measured infiltration tests are based on the proposed facility's</t>
  </si>
  <si>
    <t>dimensions as follows:</t>
  </si>
  <si>
    <t xml:space="preserve">For an infiltration trench with less than 10,000sf of impervious drainage area, one (1) test is required </t>
  </si>
  <si>
    <t>up to 500 linear feet and one (1) additional test per 250 linear feet of trench and sufficient to determine</t>
  </si>
  <si>
    <t>variability.</t>
  </si>
  <si>
    <t>*</t>
  </si>
  <si>
    <t xml:space="preserve">For an infiltration trench with greater than 10,000sf of impervious drainage area, one (1) test is required </t>
  </si>
  <si>
    <t>up to 250 linear feet and one (1) additional test per 250 linear feet of trench and sufficient to determine</t>
  </si>
  <si>
    <t>For an infiltrating bioretention system, one (1) test for the first 8,000sf, two (2) tests required for up to</t>
  </si>
  <si>
    <t>16,000sf, and three (3) tests required for up to 25,000sf and one (1) additional test required for each</t>
  </si>
  <si>
    <t>additional 25,000sf.  Test locations shall be distributed within the facility and sufficient to determine</t>
  </si>
  <si>
    <t>For an infiltration basin, it is the same amount of tests as per the bioretention system.</t>
  </si>
  <si>
    <t>Soil Boring / Infiltration Test Flow Chart</t>
  </si>
  <si>
    <t>(use 1" runoff if for RPv only)</t>
  </si>
  <si>
    <t>This information is an excerpt from the DSSR under 'Soil Investigation Procedures for</t>
  </si>
  <si>
    <t>Infiltration Facility Sizing Calculator</t>
  </si>
  <si>
    <t>*This calculator should be able to give the maximum size needed for an infiltration facility.  The actual designed facility will be smaller.</t>
  </si>
  <si>
    <t>Clay % is read from left to right horizontally</t>
  </si>
  <si>
    <t>Silt % is projected at a downward left angle</t>
  </si>
  <si>
    <t>Sand % is projected at an upward left angle</t>
  </si>
  <si>
    <t>*All points above the green line would not be very conducive for infiltration</t>
  </si>
  <si>
    <t>Description of material from field boring log:</t>
  </si>
  <si>
    <t>1.</t>
  </si>
  <si>
    <t>2.</t>
  </si>
  <si>
    <t>Definitions:</t>
  </si>
  <si>
    <t>Some:  11% - 20%</t>
  </si>
  <si>
    <t>{material name} +y:  20% - 35%</t>
  </si>
  <si>
    <t>Trace:  1% - 10%</t>
  </si>
  <si>
    <r>
      <t xml:space="preserve">{material name / main soil}:  </t>
    </r>
    <r>
      <rPr>
        <sz val="11"/>
        <color indexed="8"/>
        <rFont val="Calibri"/>
        <family val="2"/>
      </rPr>
      <t>≥ 35%</t>
    </r>
  </si>
  <si>
    <t>Percentage range from below definitions:</t>
  </si>
  <si>
    <t>Sand:</t>
  </si>
  <si>
    <t>Silt:</t>
  </si>
  <si>
    <t>Clay:</t>
  </si>
  <si>
    <t>3.</t>
  </si>
  <si>
    <t>Percentage picked by designer:</t>
  </si>
  <si>
    <t>4.</t>
  </si>
  <si>
    <t>Plot point on soil triangle.  Below green line is viable for infiltration.</t>
  </si>
  <si>
    <t>with DelDOT Geotechnical Engineer about infiltration feasibility.</t>
  </si>
  <si>
    <r>
      <t xml:space="preserve">Description of material from field boring log: </t>
    </r>
    <r>
      <rPr>
        <b/>
        <i/>
        <sz val="11"/>
        <color indexed="8"/>
        <rFont val="Calibri"/>
        <family val="2"/>
      </rPr>
      <t>[EXAMPLE PROBLEM 1]</t>
    </r>
  </si>
  <si>
    <r>
      <t xml:space="preserve">Description of material from field boring log: </t>
    </r>
    <r>
      <rPr>
        <b/>
        <i/>
        <sz val="11"/>
        <color indexed="8"/>
        <rFont val="Calibri"/>
        <family val="2"/>
      </rPr>
      <t>[EXAMPLE PROBLEM 2]</t>
    </r>
  </si>
  <si>
    <t>moist brown firm clayey silt trace sand</t>
  </si>
  <si>
    <t>1% - 10%</t>
  </si>
  <si>
    <t>≥ 35%</t>
  </si>
  <si>
    <t>Blow Count:</t>
  </si>
  <si>
    <t>Blow Counts:</t>
  </si>
  <si>
    <t>compacted the soil.</t>
  </si>
  <si>
    <t>For sandy soils, &lt; 30 would be better for infiltration.</t>
  </si>
  <si>
    <t>For silty soils, &lt; 32 would be better for infiltration.</t>
  </si>
  <si>
    <t>moist brown medium dense fine to coarse sand trace silt</t>
  </si>
  <si>
    <t>Depth:</t>
  </si>
  <si>
    <t>Below green line and further to the right (or just barely above green line), discuss</t>
  </si>
  <si>
    <t>*Below green line and further to the right (or just barely above green line), discuss</t>
  </si>
  <si>
    <r>
      <t xml:space="preserve">*This is </t>
    </r>
    <r>
      <rPr>
        <b/>
        <u val="single"/>
        <sz val="11"/>
        <color indexed="8"/>
        <rFont val="Calibri"/>
        <family val="2"/>
      </rPr>
      <t>NOT</t>
    </r>
    <r>
      <rPr>
        <sz val="11"/>
        <color theme="1"/>
        <rFont val="Calibri"/>
        <family val="2"/>
      </rPr>
      <t xml:space="preserve"> intended to be used for a final design as that needs to be done in HydroCAD as per DNREC design criteria.</t>
    </r>
  </si>
  <si>
    <t>Depth (ft):</t>
  </si>
  <si>
    <t>Stormwater Best Management Practices'.</t>
  </si>
  <si>
    <t>Water Table Depth (ft):</t>
  </si>
  <si>
    <t>(At any time during this process if you need clarification or more information,</t>
  </si>
  <si>
    <t>2 - 4</t>
  </si>
  <si>
    <t>4 - 6</t>
  </si>
  <si>
    <t>Example Problems:</t>
  </si>
  <si>
    <t xml:space="preserve">Based on the boring logs from the previous tab below (Field Boring Log Examples), there are </t>
  </si>
  <si>
    <t>Add the blow counts from the middle two numbers.  The higher the number, the more</t>
  </si>
  <si>
    <t>for an infiltration practice.  If we had to restrict our infiltration practice at this depth</t>
  </si>
  <si>
    <t>because of a potential water table concern (or other), than a conversation should be had</t>
  </si>
  <si>
    <t>with the DelDOT Geotechnical Engineer to help determine if this might be a viable</t>
  </si>
  <si>
    <t>depth / location for infiltration.  This would probably qualify for an investigative</t>
  </si>
  <si>
    <t>infiltration test to help determine its' feasibility.  IF that result came back positive, than</t>
  </si>
  <si>
    <t>other tests might be needed as in accordance with 'Amount of Infiltration Tests Needed.'</t>
  </si>
  <si>
    <t>barely below as well as it is to the far right, which makes this probably not the best depth</t>
  </si>
  <si>
    <t>two example problems shown here.  Basically, we are looking to possibly do infiltration</t>
  </si>
  <si>
    <t>at this location at maybe a depth of 3' - 6'.  The points have been plotted on the soil</t>
  </si>
  <si>
    <t>triangle for the 2' - 4' depth as well as the 4' - 6' depth.</t>
  </si>
  <si>
    <t>*Below green line is viable for infiltration.</t>
  </si>
  <si>
    <t>Water Table</t>
  </si>
  <si>
    <t>Depth of Boring</t>
  </si>
  <si>
    <t>Soil Description</t>
  </si>
  <si>
    <t>(as taken from existing ground)</t>
  </si>
  <si>
    <r>
      <t xml:space="preserve">Blow Counts </t>
    </r>
    <r>
      <rPr>
        <sz val="11"/>
        <color theme="1"/>
        <rFont val="Calibri"/>
        <family val="2"/>
      </rPr>
      <t>(add middle 2 #'s)</t>
    </r>
  </si>
  <si>
    <t>Gravel:</t>
  </si>
  <si>
    <t>trace gravel</t>
  </si>
  <si>
    <t>Field Observation of</t>
  </si>
  <si>
    <t>Boring #</t>
  </si>
  <si>
    <t>Boring ID:</t>
  </si>
  <si>
    <t>IT - 2</t>
  </si>
  <si>
    <t>Field Logs:</t>
  </si>
  <si>
    <t>*Gravel % is not represented on the soil triangle</t>
  </si>
  <si>
    <t>operator.  While the soils stated in the log are probably very close to the actual content,</t>
  </si>
  <si>
    <t xml:space="preserve">it is not to be taken as an exact representation nor as an exact percentage based on </t>
  </si>
  <si>
    <t xml:space="preserve">terminology.  Final soil testing and analysis will be a more comprehensive result.  The </t>
  </si>
  <si>
    <t>viable option.  When gravel is stated in the soil description, it does not fall under any of the</t>
  </si>
  <si>
    <t>sand/silt/clay categories and as such its' percentage will not be used in the point plotted</t>
  </si>
  <si>
    <t>on the soil triangle (see Example 2).  So, there will be times when the sand/silt/clay</t>
  </si>
  <si>
    <t>percentages will not equal exactly 100%.  In this scenario, place the point as best as</t>
  </si>
  <si>
    <t>possible as per engineering judgement.</t>
  </si>
  <si>
    <t>20% - 35%</t>
  </si>
  <si>
    <t>For Example Problem 1, we can see that the point falls below the green line, but is just</t>
  </si>
  <si>
    <t>would be an excellent depth as a candidate for an infiltration practice.  Notice that the</t>
  </si>
  <si>
    <t>gravel percentage was not used and the point was plotted at the 80% sand and 10% silt</t>
  </si>
  <si>
    <t>location.  Even though clay is shown as 0%, it does show up as 10% on the soil triangle.</t>
  </si>
  <si>
    <t>Remember, this is based off of a visual description, so final analysis might show some actual</t>
  </si>
  <si>
    <t>clay content.  Also, keep in mind that the percentages are engineering judgements.  Other</t>
  </si>
  <si>
    <t>pertinent data shows that the water table should  not be an issue, the blow count is okay,</t>
  </si>
  <si>
    <t>instance where going straight to 'Amount of Infiltration Tests Needed' might be valid.</t>
  </si>
  <si>
    <t>and the soils just below this depth look to be very conducive as well.  This could be an</t>
  </si>
  <si>
    <t>For Example Problem 2, after plotting the point on the soil triangle, we can see that this</t>
  </si>
  <si>
    <t>Field logs are visual interpolations of the soil as determined by the boring equipment</t>
  </si>
  <si>
    <t>field logs should be used as a first step in helping to determine if infiltration might be a</t>
  </si>
  <si>
    <t>*How to use the soil triangle:</t>
  </si>
  <si>
    <t>please see either the DelDOT Geotechnical Engineer or Stormwater Engineer)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</si>
</sst>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alibri"/>
      <family val="2"/>
    </font>
    <font>
      <sz val="11"/>
      <color indexed="8"/>
      <name val="Calibri"/>
      <family val="2"/>
    </font>
    <font>
      <b/>
      <u val="single"/>
      <sz val="11"/>
      <color indexed="8"/>
      <name val="Calibri"/>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u val="single"/>
      <sz val="11"/>
      <color indexed="8"/>
      <name val="Calibri"/>
      <family val="2"/>
    </font>
    <font>
      <b/>
      <u val="single"/>
      <sz val="12"/>
      <color indexed="8"/>
      <name val="Calibri"/>
      <family val="2"/>
    </font>
    <font>
      <b/>
      <sz val="16"/>
      <color indexed="8"/>
      <name val="Calibri"/>
      <family val="2"/>
    </font>
    <font>
      <b/>
      <sz val="18"/>
      <color indexed="8"/>
      <name val="Calibri"/>
      <family val="2"/>
    </font>
    <font>
      <i/>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u val="single"/>
      <sz val="11"/>
      <color theme="1"/>
      <name val="Calibri"/>
      <family val="2"/>
    </font>
    <font>
      <b/>
      <u val="single"/>
      <sz val="12"/>
      <color theme="1"/>
      <name val="Calibri"/>
      <family val="2"/>
    </font>
    <font>
      <b/>
      <sz val="16"/>
      <color theme="1"/>
      <name val="Calibri"/>
      <family val="2"/>
    </font>
    <font>
      <b/>
      <u val="single"/>
      <sz val="11"/>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Font="1" applyAlignment="1">
      <alignment/>
    </xf>
    <xf numFmtId="0" fontId="43" fillId="0" borderId="0" xfId="0" applyFont="1" applyAlignment="1">
      <alignment/>
    </xf>
    <xf numFmtId="0" fontId="0" fillId="0" borderId="0" xfId="0" applyAlignment="1">
      <alignment horizontal="center"/>
    </xf>
    <xf numFmtId="0" fontId="45" fillId="0" borderId="0" xfId="0" applyFont="1" applyAlignment="1">
      <alignment horizontal="center"/>
    </xf>
    <xf numFmtId="1" fontId="0" fillId="0" borderId="0" xfId="0" applyNumberFormat="1" applyAlignment="1">
      <alignment horizontal="center"/>
    </xf>
    <xf numFmtId="1" fontId="0" fillId="0" borderId="0" xfId="0" applyNumberFormat="1" applyAlignment="1">
      <alignment/>
    </xf>
    <xf numFmtId="0" fontId="45" fillId="0" borderId="0" xfId="0" applyFont="1" applyAlignment="1">
      <alignment/>
    </xf>
    <xf numFmtId="0" fontId="0" fillId="0" borderId="0" xfId="0" applyFont="1" applyAlignment="1">
      <alignment/>
    </xf>
    <xf numFmtId="0" fontId="0" fillId="0" borderId="0" xfId="0" applyAlignment="1">
      <alignment horizontal="left"/>
    </xf>
    <xf numFmtId="0" fontId="0" fillId="33" borderId="0" xfId="0" applyFill="1" applyAlignment="1">
      <alignment horizontal="center"/>
    </xf>
    <xf numFmtId="0" fontId="0" fillId="0" borderId="0" xfId="0" applyFill="1" applyAlignment="1">
      <alignment horizontal="center"/>
    </xf>
    <xf numFmtId="0" fontId="0" fillId="0" borderId="0" xfId="0" applyAlignment="1">
      <alignment horizontal="right"/>
    </xf>
    <xf numFmtId="0" fontId="43" fillId="0" borderId="0" xfId="0" applyFont="1" applyAlignment="1">
      <alignment horizontal="right"/>
    </xf>
    <xf numFmtId="1" fontId="0" fillId="0" borderId="0" xfId="0" applyNumberFormat="1" applyAlignment="1">
      <alignment horizontal="left"/>
    </xf>
    <xf numFmtId="0" fontId="0" fillId="0" borderId="0" xfId="0" applyAlignment="1">
      <alignment horizontal="center"/>
    </xf>
    <xf numFmtId="0" fontId="46" fillId="0" borderId="0" xfId="0" applyFont="1" applyAlignment="1">
      <alignment/>
    </xf>
    <xf numFmtId="0" fontId="47" fillId="0" borderId="0" xfId="0" applyFont="1" applyAlignment="1">
      <alignment horizontal="center"/>
    </xf>
    <xf numFmtId="0" fontId="0" fillId="0" borderId="0" xfId="0" applyFont="1" applyAlignment="1">
      <alignment horizontal="left"/>
    </xf>
    <xf numFmtId="0" fontId="0" fillId="0" borderId="0" xfId="0" applyAlignment="1" quotePrefix="1">
      <alignment horizontal="right"/>
    </xf>
    <xf numFmtId="0" fontId="48" fillId="0" borderId="0" xfId="0" applyFont="1" applyAlignment="1">
      <alignment/>
    </xf>
    <xf numFmtId="0" fontId="0" fillId="0" borderId="0" xfId="0" applyFont="1" applyAlignment="1">
      <alignment horizontal="center"/>
    </xf>
    <xf numFmtId="9" fontId="0" fillId="0" borderId="0" xfId="0" applyNumberFormat="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16" fontId="0" fillId="0" borderId="11" xfId="0" applyNumberFormat="1" applyBorder="1" applyAlignment="1" quotePrefix="1">
      <alignment horizontal="center"/>
    </xf>
    <xf numFmtId="0" fontId="0" fillId="0" borderId="11" xfId="0" applyBorder="1" applyAlignment="1" quotePrefix="1">
      <alignment horizontal="center"/>
    </xf>
    <xf numFmtId="0" fontId="0" fillId="0" borderId="0" xfId="0" applyBorder="1" applyAlignment="1">
      <alignment/>
    </xf>
    <xf numFmtId="0" fontId="0" fillId="0" borderId="0" xfId="0" applyAlignment="1">
      <alignment horizontal="center"/>
    </xf>
    <xf numFmtId="0" fontId="47" fillId="0" borderId="0" xfId="0" applyFont="1" applyAlignment="1">
      <alignment horizontal="center"/>
    </xf>
    <xf numFmtId="0" fontId="49" fillId="0" borderId="0" xfId="0" applyFont="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152400</xdr:rowOff>
    </xdr:from>
    <xdr:to>
      <xdr:col>4</xdr:col>
      <xdr:colOff>0</xdr:colOff>
      <xdr:row>5</xdr:row>
      <xdr:rowOff>114300</xdr:rowOff>
    </xdr:to>
    <xdr:sp>
      <xdr:nvSpPr>
        <xdr:cNvPr id="1" name="TextBox 2"/>
        <xdr:cNvSpPr txBox="1">
          <a:spLocks noChangeArrowheads="1"/>
        </xdr:cNvSpPr>
      </xdr:nvSpPr>
      <xdr:spPr>
        <a:xfrm>
          <a:off x="295275" y="800100"/>
          <a:ext cx="2943225" cy="3429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Obtain Soil Boring Field Logs</a:t>
          </a:r>
        </a:p>
      </xdr:txBody>
    </xdr:sp>
    <xdr:clientData/>
  </xdr:twoCellAnchor>
  <xdr:twoCellAnchor>
    <xdr:from>
      <xdr:col>0</xdr:col>
      <xdr:colOff>66675</xdr:colOff>
      <xdr:row>7</xdr:row>
      <xdr:rowOff>104775</xdr:rowOff>
    </xdr:from>
    <xdr:to>
      <xdr:col>4</xdr:col>
      <xdr:colOff>247650</xdr:colOff>
      <xdr:row>11</xdr:row>
      <xdr:rowOff>28575</xdr:rowOff>
    </xdr:to>
    <xdr:sp>
      <xdr:nvSpPr>
        <xdr:cNvPr id="2" name="TextBox 3"/>
        <xdr:cNvSpPr txBox="1">
          <a:spLocks noChangeArrowheads="1"/>
        </xdr:cNvSpPr>
      </xdr:nvSpPr>
      <xdr:spPr>
        <a:xfrm>
          <a:off x="66675" y="1514475"/>
          <a:ext cx="3419475" cy="6858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Look</a:t>
          </a:r>
          <a:r>
            <a:rPr lang="en-US" cap="none" sz="1100" b="0" i="0" u="none" baseline="0">
              <a:solidFill>
                <a:srgbClr val="000000"/>
              </a:solidFill>
              <a:latin typeface="Calibri"/>
              <a:ea typeface="Calibri"/>
              <a:cs typeface="Calibri"/>
            </a:rPr>
            <a:t> over field logs for areas that have conducive soils for infiltration at a depth that could most likely be used for SWM Infiltration Facilities</a:t>
          </a:r>
        </a:p>
      </xdr:txBody>
    </xdr:sp>
    <xdr:clientData/>
  </xdr:twoCellAnchor>
  <xdr:twoCellAnchor>
    <xdr:from>
      <xdr:col>2</xdr:col>
      <xdr:colOff>495300</xdr:colOff>
      <xdr:row>5</xdr:row>
      <xdr:rowOff>114300</xdr:rowOff>
    </xdr:from>
    <xdr:to>
      <xdr:col>2</xdr:col>
      <xdr:colOff>504825</xdr:colOff>
      <xdr:row>7</xdr:row>
      <xdr:rowOff>104775</xdr:rowOff>
    </xdr:to>
    <xdr:sp>
      <xdr:nvSpPr>
        <xdr:cNvPr id="3" name="Straight Connector 4"/>
        <xdr:cNvSpPr>
          <a:spLocks/>
        </xdr:cNvSpPr>
      </xdr:nvSpPr>
      <xdr:spPr>
        <a:xfrm>
          <a:off x="1771650" y="1143000"/>
          <a:ext cx="9525" cy="371475"/>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66675</xdr:colOff>
      <xdr:row>13</xdr:row>
      <xdr:rowOff>47625</xdr:rowOff>
    </xdr:from>
    <xdr:to>
      <xdr:col>4</xdr:col>
      <xdr:colOff>342900</xdr:colOff>
      <xdr:row>16</xdr:row>
      <xdr:rowOff>114300</xdr:rowOff>
    </xdr:to>
    <xdr:sp>
      <xdr:nvSpPr>
        <xdr:cNvPr id="4" name="TextBox 7"/>
        <xdr:cNvSpPr txBox="1">
          <a:spLocks noChangeArrowheads="1"/>
        </xdr:cNvSpPr>
      </xdr:nvSpPr>
      <xdr:spPr>
        <a:xfrm>
          <a:off x="66675" y="2600325"/>
          <a:ext cx="3514725" cy="6381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Go to the 'Facility Sizing</a:t>
          </a:r>
          <a:r>
            <a:rPr lang="en-US" cap="none" sz="1100" b="0" i="0" u="none" baseline="0">
              <a:solidFill>
                <a:srgbClr val="000000"/>
              </a:solidFill>
              <a:latin typeface="Calibri"/>
              <a:ea typeface="Calibri"/>
              <a:cs typeface="Calibri"/>
            </a:rPr>
            <a:t> Calculator' tab (below) to come up with a rough dimension and depth .</a:t>
          </a:r>
        </a:p>
      </xdr:txBody>
    </xdr:sp>
    <xdr:clientData/>
  </xdr:twoCellAnchor>
  <xdr:twoCellAnchor>
    <xdr:from>
      <xdr:col>6</xdr:col>
      <xdr:colOff>9525</xdr:colOff>
      <xdr:row>13</xdr:row>
      <xdr:rowOff>66675</xdr:rowOff>
    </xdr:from>
    <xdr:to>
      <xdr:col>13</xdr:col>
      <xdr:colOff>561975</xdr:colOff>
      <xdr:row>24</xdr:row>
      <xdr:rowOff>0</xdr:rowOff>
    </xdr:to>
    <xdr:sp>
      <xdr:nvSpPr>
        <xdr:cNvPr id="5" name="TextBox 8"/>
        <xdr:cNvSpPr txBox="1">
          <a:spLocks noChangeArrowheads="1"/>
        </xdr:cNvSpPr>
      </xdr:nvSpPr>
      <xdr:spPr>
        <a:xfrm>
          <a:off x="4467225" y="2619375"/>
          <a:ext cx="4819650" cy="2028825"/>
        </a:xfrm>
        <a:prstGeom prst="rect">
          <a:avLst/>
        </a:prstGeom>
        <a:solidFill>
          <a:srgbClr val="FFFFFF"/>
        </a:solidFill>
        <a:ln w="25400" cmpd="sng">
          <a:solidFill>
            <a:srgbClr val="0070C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----CONSIDERATIONS-----
</a:t>
          </a:r>
          <a:r>
            <a:rPr lang="en-US" cap="none" sz="1100" b="0" i="1" u="none" baseline="0">
              <a:solidFill>
                <a:srgbClr val="000000"/>
              </a:solidFill>
              <a:latin typeface="Calibri"/>
              <a:ea typeface="Calibri"/>
              <a:cs typeface="Calibri"/>
            </a:rPr>
            <a:t>Soil Types
</a:t>
          </a:r>
          <a:r>
            <a:rPr lang="en-US" cap="none" sz="1100" b="0" i="0" u="none" baseline="0">
              <a:solidFill>
                <a:srgbClr val="000000"/>
              </a:solidFill>
              <a:latin typeface="Calibri"/>
              <a:ea typeface="Calibri"/>
              <a:cs typeface="Calibri"/>
            </a:rPr>
            <a:t>Best: A-1, A-3 (should be excellent infiltration results)
</a:t>
          </a:r>
          <a:r>
            <a:rPr lang="en-US" cap="none" sz="1100" b="0" i="0" u="none" baseline="0">
              <a:solidFill>
                <a:srgbClr val="000000"/>
              </a:solidFill>
              <a:latin typeface="Calibri"/>
              <a:ea typeface="Calibri"/>
              <a:cs typeface="Calibri"/>
            </a:rPr>
            <a:t>Possible: A-2 -4, A-2-6, A-4 (consider</a:t>
          </a:r>
          <a:r>
            <a:rPr lang="en-US" cap="none" sz="1100" b="0" i="0" u="none" baseline="0">
              <a:solidFill>
                <a:srgbClr val="000000"/>
              </a:solidFill>
              <a:latin typeface="Calibri"/>
              <a:ea typeface="Calibri"/>
              <a:cs typeface="Calibri"/>
            </a:rPr>
            <a:t> doing exploratory infiltration testing first)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Worst: A-2-5, A-2-7,  A-5, A-6, A-7 (not worth doing any infiltration testing)
</a:t>
          </a:r>
          <a:r>
            <a:rPr lang="en-US" cap="none" sz="1100" b="0" i="0" u="none" baseline="0">
              <a:solidFill>
                <a:srgbClr val="000000"/>
              </a:solidFill>
              <a:latin typeface="Calibri"/>
              <a:ea typeface="Calibri"/>
              <a:cs typeface="Calibri"/>
            </a:rPr>
            <a:t>*Make sure to note where the water table level is located as a minimum of 2' is needed from the bottom of the facility to the seasonal high water table level.  This might also require some further investigation  from the DelDOT Geotechnical Engineer in helping to determine  the seasonal high water table elevation.
</a:t>
          </a:r>
          <a:r>
            <a:rPr lang="en-US" cap="none" sz="1100" b="0" i="0" u="none" baseline="0">
              <a:solidFill>
                <a:srgbClr val="000000"/>
              </a:solidFill>
              <a:latin typeface="Calibri"/>
              <a:ea typeface="Calibri"/>
              <a:cs typeface="Calibri"/>
            </a:rPr>
            <a:t>*Also be aware if there are clay lenses either within the proposed facility depth or just below the bottom of the proposed facility.</a:t>
          </a:r>
        </a:p>
      </xdr:txBody>
    </xdr:sp>
    <xdr:clientData/>
  </xdr:twoCellAnchor>
  <xdr:twoCellAnchor>
    <xdr:from>
      <xdr:col>2</xdr:col>
      <xdr:colOff>504825</xdr:colOff>
      <xdr:row>11</xdr:row>
      <xdr:rowOff>28575</xdr:rowOff>
    </xdr:from>
    <xdr:to>
      <xdr:col>2</xdr:col>
      <xdr:colOff>552450</xdr:colOff>
      <xdr:row>13</xdr:row>
      <xdr:rowOff>47625</xdr:rowOff>
    </xdr:to>
    <xdr:sp>
      <xdr:nvSpPr>
        <xdr:cNvPr id="6" name="Straight Connector 10"/>
        <xdr:cNvSpPr>
          <a:spLocks/>
        </xdr:cNvSpPr>
      </xdr:nvSpPr>
      <xdr:spPr>
        <a:xfrm>
          <a:off x="1781175" y="2200275"/>
          <a:ext cx="47625" cy="40005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247650</xdr:colOff>
      <xdr:row>8</xdr:row>
      <xdr:rowOff>38100</xdr:rowOff>
    </xdr:from>
    <xdr:to>
      <xdr:col>6</xdr:col>
      <xdr:colOff>0</xdr:colOff>
      <xdr:row>9</xdr:row>
      <xdr:rowOff>66675</xdr:rowOff>
    </xdr:to>
    <xdr:sp>
      <xdr:nvSpPr>
        <xdr:cNvPr id="7" name="Straight Connector 11"/>
        <xdr:cNvSpPr>
          <a:spLocks/>
        </xdr:cNvSpPr>
      </xdr:nvSpPr>
      <xdr:spPr>
        <a:xfrm flipV="1">
          <a:off x="3486150" y="1638300"/>
          <a:ext cx="971550" cy="219075"/>
        </a:xfrm>
        <a:prstGeom prst="line">
          <a:avLst/>
        </a:prstGeom>
        <a:noFill/>
        <a:ln w="9525" cmpd="sng">
          <a:solidFill>
            <a:srgbClr val="0070C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19</xdr:row>
      <xdr:rowOff>19050</xdr:rowOff>
    </xdr:from>
    <xdr:to>
      <xdr:col>4</xdr:col>
      <xdr:colOff>352425</xdr:colOff>
      <xdr:row>21</xdr:row>
      <xdr:rowOff>171450</xdr:rowOff>
    </xdr:to>
    <xdr:sp>
      <xdr:nvSpPr>
        <xdr:cNvPr id="8" name="TextBox 25"/>
        <xdr:cNvSpPr txBox="1">
          <a:spLocks noChangeArrowheads="1"/>
        </xdr:cNvSpPr>
      </xdr:nvSpPr>
      <xdr:spPr>
        <a:xfrm>
          <a:off x="171450" y="3714750"/>
          <a:ext cx="3419475" cy="5334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Request</a:t>
          </a:r>
          <a:r>
            <a:rPr lang="en-US" cap="none" sz="1100" b="0" i="0" u="none" baseline="0">
              <a:solidFill>
                <a:srgbClr val="000000"/>
              </a:solidFill>
              <a:latin typeface="Calibri"/>
              <a:ea typeface="Calibri"/>
              <a:cs typeface="Calibri"/>
            </a:rPr>
            <a:t> infiltration test(s) at the estimated facility bottom elevation.</a:t>
          </a:r>
        </a:p>
      </xdr:txBody>
    </xdr:sp>
    <xdr:clientData/>
  </xdr:twoCellAnchor>
  <xdr:twoCellAnchor>
    <xdr:from>
      <xdr:col>2</xdr:col>
      <xdr:colOff>552450</xdr:colOff>
      <xdr:row>16</xdr:row>
      <xdr:rowOff>114300</xdr:rowOff>
    </xdr:from>
    <xdr:to>
      <xdr:col>2</xdr:col>
      <xdr:colOff>609600</xdr:colOff>
      <xdr:row>19</xdr:row>
      <xdr:rowOff>19050</xdr:rowOff>
    </xdr:to>
    <xdr:sp>
      <xdr:nvSpPr>
        <xdr:cNvPr id="9" name="Straight Connector 28"/>
        <xdr:cNvSpPr>
          <a:spLocks/>
        </xdr:cNvSpPr>
      </xdr:nvSpPr>
      <xdr:spPr>
        <a:xfrm>
          <a:off x="1828800" y="3238500"/>
          <a:ext cx="57150" cy="47625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190500</xdr:colOff>
      <xdr:row>24</xdr:row>
      <xdr:rowOff>161925</xdr:rowOff>
    </xdr:from>
    <xdr:to>
      <xdr:col>4</xdr:col>
      <xdr:colOff>371475</xdr:colOff>
      <xdr:row>31</xdr:row>
      <xdr:rowOff>0</xdr:rowOff>
    </xdr:to>
    <xdr:sp>
      <xdr:nvSpPr>
        <xdr:cNvPr id="10" name="TextBox 31"/>
        <xdr:cNvSpPr txBox="1">
          <a:spLocks noChangeArrowheads="1"/>
        </xdr:cNvSpPr>
      </xdr:nvSpPr>
      <xdr:spPr>
        <a:xfrm>
          <a:off x="190500" y="4810125"/>
          <a:ext cx="3419475" cy="11715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After receiving </a:t>
          </a:r>
          <a:r>
            <a:rPr lang="en-US" cap="none" sz="1100" b="0" i="0" u="none" baseline="0">
              <a:solidFill>
                <a:srgbClr val="000000"/>
              </a:solidFill>
              <a:latin typeface="Calibri"/>
              <a:ea typeface="Calibri"/>
              <a:cs typeface="Calibri"/>
            </a:rPr>
            <a:t>infiltration test(s) data and confirming infiltration will be feasible, refine facility dimensions and potentially get additional infiltration testing as in accordance with 'Amount of Infiltration Tests Needed' as shown below.</a:t>
          </a:r>
        </a:p>
      </xdr:txBody>
    </xdr:sp>
    <xdr:clientData/>
  </xdr:twoCellAnchor>
  <xdr:twoCellAnchor>
    <xdr:from>
      <xdr:col>2</xdr:col>
      <xdr:colOff>609600</xdr:colOff>
      <xdr:row>21</xdr:row>
      <xdr:rowOff>171450</xdr:rowOff>
    </xdr:from>
    <xdr:to>
      <xdr:col>2</xdr:col>
      <xdr:colOff>628650</xdr:colOff>
      <xdr:row>24</xdr:row>
      <xdr:rowOff>161925</xdr:rowOff>
    </xdr:to>
    <xdr:sp>
      <xdr:nvSpPr>
        <xdr:cNvPr id="11" name="Straight Connector 32"/>
        <xdr:cNvSpPr>
          <a:spLocks/>
        </xdr:cNvSpPr>
      </xdr:nvSpPr>
      <xdr:spPr>
        <a:xfrm>
          <a:off x="1885950" y="4248150"/>
          <a:ext cx="19050" cy="561975"/>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104775</xdr:colOff>
      <xdr:row>34</xdr:row>
      <xdr:rowOff>95250</xdr:rowOff>
    </xdr:from>
    <xdr:to>
      <xdr:col>4</xdr:col>
      <xdr:colOff>514350</xdr:colOff>
      <xdr:row>37</xdr:row>
      <xdr:rowOff>171450</xdr:rowOff>
    </xdr:to>
    <xdr:sp>
      <xdr:nvSpPr>
        <xdr:cNvPr id="12" name="TextBox 40"/>
        <xdr:cNvSpPr txBox="1">
          <a:spLocks noChangeArrowheads="1"/>
        </xdr:cNvSpPr>
      </xdr:nvSpPr>
      <xdr:spPr>
        <a:xfrm>
          <a:off x="104775" y="6648450"/>
          <a:ext cx="3648075" cy="6477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If more than one test needed, average the results for an overall  infiltration rate and then finalize</a:t>
          </a:r>
          <a:r>
            <a:rPr lang="en-US" cap="none" sz="1100" b="0" i="0" u="none" baseline="0">
              <a:solidFill>
                <a:srgbClr val="000000"/>
              </a:solidFill>
              <a:latin typeface="Calibri"/>
              <a:ea typeface="Calibri"/>
              <a:cs typeface="Calibri"/>
            </a:rPr>
            <a:t> facility dimensions using HydroCAD as per DNREC design criteria.</a:t>
          </a:r>
        </a:p>
      </xdr:txBody>
    </xdr:sp>
    <xdr:clientData/>
  </xdr:twoCellAnchor>
  <xdr:twoCellAnchor>
    <xdr:from>
      <xdr:col>2</xdr:col>
      <xdr:colOff>628650</xdr:colOff>
      <xdr:row>31</xdr:row>
      <xdr:rowOff>0</xdr:rowOff>
    </xdr:from>
    <xdr:to>
      <xdr:col>2</xdr:col>
      <xdr:colOff>657225</xdr:colOff>
      <xdr:row>34</xdr:row>
      <xdr:rowOff>95250</xdr:rowOff>
    </xdr:to>
    <xdr:sp>
      <xdr:nvSpPr>
        <xdr:cNvPr id="13" name="Straight Connector 41"/>
        <xdr:cNvSpPr>
          <a:spLocks/>
        </xdr:cNvSpPr>
      </xdr:nvSpPr>
      <xdr:spPr>
        <a:xfrm>
          <a:off x="1905000" y="5981700"/>
          <a:ext cx="28575" cy="66675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25</xdr:row>
      <xdr:rowOff>9525</xdr:rowOff>
    </xdr:from>
    <xdr:to>
      <xdr:col>13</xdr:col>
      <xdr:colOff>552450</xdr:colOff>
      <xdr:row>32</xdr:row>
      <xdr:rowOff>66675</xdr:rowOff>
    </xdr:to>
    <xdr:sp>
      <xdr:nvSpPr>
        <xdr:cNvPr id="14" name="TextBox 45"/>
        <xdr:cNvSpPr txBox="1">
          <a:spLocks noChangeArrowheads="1"/>
        </xdr:cNvSpPr>
      </xdr:nvSpPr>
      <xdr:spPr>
        <a:xfrm>
          <a:off x="4457700" y="4848225"/>
          <a:ext cx="4819650" cy="1390650"/>
        </a:xfrm>
        <a:prstGeom prst="rect">
          <a:avLst/>
        </a:prstGeom>
        <a:solidFill>
          <a:srgbClr val="FFFFFF"/>
        </a:solidFill>
        <a:ln w="25400" cmpd="sng">
          <a:solidFill>
            <a:srgbClr val="0070C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----CONSIDERATIONS-----
</a:t>
          </a:r>
          <a:r>
            <a:rPr lang="en-US" cap="none" sz="1100" b="0" i="0" u="none" baseline="0">
              <a:solidFill>
                <a:srgbClr val="000000"/>
              </a:solidFill>
              <a:latin typeface="Calibri"/>
              <a:ea typeface="Calibri"/>
              <a:cs typeface="Calibri"/>
            </a:rPr>
            <a:t>*If</a:t>
          </a:r>
          <a:r>
            <a:rPr lang="en-US" cap="none" sz="1100" b="0" i="0" u="none" baseline="0">
              <a:solidFill>
                <a:srgbClr val="000000"/>
              </a:solidFill>
              <a:latin typeface="Calibri"/>
              <a:ea typeface="Calibri"/>
              <a:cs typeface="Calibri"/>
            </a:rPr>
            <a:t> re-grading the area, keep in mind that the facility bottom elevation will be from the "new ground" elevation, not existing.  Request for infiltration test(s) will be requested at a depth from existing ground elevation.
</a:t>
          </a:r>
          <a:r>
            <a:rPr lang="en-US" cap="none" sz="1100" b="0" i="0" u="none" baseline="0">
              <a:solidFill>
                <a:srgbClr val="000000"/>
              </a:solidFill>
              <a:latin typeface="Calibri"/>
              <a:ea typeface="Calibri"/>
              <a:cs typeface="Calibri"/>
            </a:rPr>
            <a:t>*If highly confident that facility will definitely be at location and depth calculated, than possible to go straight to 'Amount of Infiltration Tests Needed' to determine how many tests need to be requested.</a:t>
          </a:r>
        </a:p>
      </xdr:txBody>
    </xdr:sp>
    <xdr:clientData/>
  </xdr:twoCellAnchor>
  <xdr:twoCellAnchor>
    <xdr:from>
      <xdr:col>4</xdr:col>
      <xdr:colOff>352425</xdr:colOff>
      <xdr:row>20</xdr:row>
      <xdr:rowOff>95250</xdr:rowOff>
    </xdr:from>
    <xdr:to>
      <xdr:col>6</xdr:col>
      <xdr:colOff>0</xdr:colOff>
      <xdr:row>28</xdr:row>
      <xdr:rowOff>133350</xdr:rowOff>
    </xdr:to>
    <xdr:sp>
      <xdr:nvSpPr>
        <xdr:cNvPr id="15" name="Straight Connector 46"/>
        <xdr:cNvSpPr>
          <a:spLocks/>
        </xdr:cNvSpPr>
      </xdr:nvSpPr>
      <xdr:spPr>
        <a:xfrm>
          <a:off x="3590925" y="3981450"/>
          <a:ext cx="866775" cy="1562100"/>
        </a:xfrm>
        <a:prstGeom prst="line">
          <a:avLst/>
        </a:prstGeom>
        <a:noFill/>
        <a:ln w="9525" cmpd="sng">
          <a:solidFill>
            <a:srgbClr val="0070C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5</xdr:row>
      <xdr:rowOff>133350</xdr:rowOff>
    </xdr:from>
    <xdr:to>
      <xdr:col>13</xdr:col>
      <xdr:colOff>552450</xdr:colOff>
      <xdr:row>10</xdr:row>
      <xdr:rowOff>133350</xdr:rowOff>
    </xdr:to>
    <xdr:sp>
      <xdr:nvSpPr>
        <xdr:cNvPr id="16" name="TextBox 49"/>
        <xdr:cNvSpPr txBox="1">
          <a:spLocks noChangeArrowheads="1"/>
        </xdr:cNvSpPr>
      </xdr:nvSpPr>
      <xdr:spPr>
        <a:xfrm>
          <a:off x="4457700" y="1162050"/>
          <a:ext cx="4819650" cy="952500"/>
        </a:xfrm>
        <a:prstGeom prst="rect">
          <a:avLst/>
        </a:prstGeom>
        <a:solidFill>
          <a:srgbClr val="FFFFFF"/>
        </a:solidFill>
        <a:ln w="25400" cmpd="sng">
          <a:solidFill>
            <a:srgbClr val="0070C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----SOILS</a:t>
          </a:r>
          <a:r>
            <a:rPr lang="en-US" cap="none" sz="1100" b="1" i="0" u="none" baseline="0">
              <a:solidFill>
                <a:srgbClr val="000000"/>
              </a:solidFill>
              <a:latin typeface="Calibri"/>
              <a:ea typeface="Calibri"/>
              <a:cs typeface="Calibri"/>
            </a:rPr>
            <a:t>  DETERMINATION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*Go to the 'Field Boring Log Interpolation' tab (below) </a:t>
          </a:r>
          <a:r>
            <a:rPr lang="en-US" cap="none" sz="1100" b="0" i="0" u="none" baseline="0">
              <a:solidFill>
                <a:srgbClr val="000000"/>
              </a:solidFill>
              <a:latin typeface="Calibri"/>
              <a:ea typeface="Calibri"/>
              <a:cs typeface="Calibri"/>
            </a:rPr>
            <a:t>in helping to determine  if the soils would be potentially viable for infiltration.
</a:t>
          </a:r>
          <a:r>
            <a:rPr lang="en-US" cap="none" sz="1100" b="0" i="0" u="none" baseline="0">
              <a:solidFill>
                <a:srgbClr val="000000"/>
              </a:solidFill>
              <a:latin typeface="Calibri"/>
              <a:ea typeface="Calibri"/>
              <a:cs typeface="Calibri"/>
            </a:rPr>
            <a:t>*Can use the 'Printable Soil Worksheet' tab (below) to help document findings.</a:t>
          </a:r>
        </a:p>
      </xdr:txBody>
    </xdr:sp>
    <xdr:clientData/>
  </xdr:twoCellAnchor>
  <xdr:twoCellAnchor>
    <xdr:from>
      <xdr:col>9</xdr:col>
      <xdr:colOff>581025</xdr:colOff>
      <xdr:row>10</xdr:row>
      <xdr:rowOff>133350</xdr:rowOff>
    </xdr:from>
    <xdr:to>
      <xdr:col>9</xdr:col>
      <xdr:colOff>590550</xdr:colOff>
      <xdr:row>13</xdr:row>
      <xdr:rowOff>66675</xdr:rowOff>
    </xdr:to>
    <xdr:sp>
      <xdr:nvSpPr>
        <xdr:cNvPr id="17" name="Straight Connector 51"/>
        <xdr:cNvSpPr>
          <a:spLocks/>
        </xdr:cNvSpPr>
      </xdr:nvSpPr>
      <xdr:spPr>
        <a:xfrm>
          <a:off x="6867525" y="2114550"/>
          <a:ext cx="9525" cy="504825"/>
        </a:xfrm>
        <a:prstGeom prst="line">
          <a:avLst/>
        </a:prstGeom>
        <a:noFill/>
        <a:ln w="9525" cmpd="sng">
          <a:solidFill>
            <a:srgbClr val="0070C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0</xdr:colOff>
      <xdr:row>64</xdr:row>
      <xdr:rowOff>0</xdr:rowOff>
    </xdr:from>
    <xdr:to>
      <xdr:col>14</xdr:col>
      <xdr:colOff>0</xdr:colOff>
      <xdr:row>99</xdr:row>
      <xdr:rowOff>104775</xdr:rowOff>
    </xdr:to>
    <xdr:pic>
      <xdr:nvPicPr>
        <xdr:cNvPr id="18" name="irc_mi" descr="Image result for AASHTO soil classifications"/>
        <xdr:cNvPicPr preferRelativeResize="1">
          <a:picLocks noChangeAspect="1"/>
        </xdr:cNvPicPr>
      </xdr:nvPicPr>
      <xdr:blipFill>
        <a:blip r:embed="rId1"/>
        <a:stretch>
          <a:fillRect/>
        </a:stretch>
      </xdr:blipFill>
      <xdr:spPr>
        <a:xfrm>
          <a:off x="295275" y="12277725"/>
          <a:ext cx="9039225" cy="6772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26</xdr:col>
      <xdr:colOff>552450</xdr:colOff>
      <xdr:row>46</xdr:row>
      <xdr:rowOff>85725</xdr:rowOff>
    </xdr:to>
    <xdr:pic>
      <xdr:nvPicPr>
        <xdr:cNvPr id="1" name="Picture 15"/>
        <xdr:cNvPicPr preferRelativeResize="1">
          <a:picLocks noChangeAspect="1"/>
        </xdr:cNvPicPr>
      </xdr:nvPicPr>
      <xdr:blipFill>
        <a:blip r:embed="rId1"/>
        <a:stretch>
          <a:fillRect/>
        </a:stretch>
      </xdr:blipFill>
      <xdr:spPr>
        <a:xfrm>
          <a:off x="9144000" y="0"/>
          <a:ext cx="7258050" cy="8848725"/>
        </a:xfrm>
        <a:prstGeom prst="rect">
          <a:avLst/>
        </a:prstGeom>
        <a:noFill/>
        <a:ln w="9525" cmpd="sng">
          <a:noFill/>
        </a:ln>
      </xdr:spPr>
    </xdr:pic>
    <xdr:clientData/>
  </xdr:twoCellAnchor>
  <xdr:twoCellAnchor editAs="oneCell">
    <xdr:from>
      <xdr:col>0</xdr:col>
      <xdr:colOff>0</xdr:colOff>
      <xdr:row>0</xdr:row>
      <xdr:rowOff>0</xdr:rowOff>
    </xdr:from>
    <xdr:to>
      <xdr:col>11</xdr:col>
      <xdr:colOff>400050</xdr:colOff>
      <xdr:row>46</xdr:row>
      <xdr:rowOff>123825</xdr:rowOff>
    </xdr:to>
    <xdr:pic>
      <xdr:nvPicPr>
        <xdr:cNvPr id="2" name="Picture 11"/>
        <xdr:cNvPicPr preferRelativeResize="1">
          <a:picLocks noChangeAspect="1"/>
        </xdr:cNvPicPr>
      </xdr:nvPicPr>
      <xdr:blipFill>
        <a:blip r:embed="rId2"/>
        <a:stretch>
          <a:fillRect/>
        </a:stretch>
      </xdr:blipFill>
      <xdr:spPr>
        <a:xfrm>
          <a:off x="0" y="0"/>
          <a:ext cx="7105650" cy="8886825"/>
        </a:xfrm>
        <a:prstGeom prst="rect">
          <a:avLst/>
        </a:prstGeom>
        <a:noFill/>
        <a:ln w="9525" cmpd="sng">
          <a:noFill/>
        </a:ln>
      </xdr:spPr>
    </xdr:pic>
    <xdr:clientData/>
  </xdr:twoCellAnchor>
  <xdr:twoCellAnchor>
    <xdr:from>
      <xdr:col>12</xdr:col>
      <xdr:colOff>533400</xdr:colOff>
      <xdr:row>12</xdr:row>
      <xdr:rowOff>57150</xdr:rowOff>
    </xdr:from>
    <xdr:to>
      <xdr:col>21</xdr:col>
      <xdr:colOff>66675</xdr:colOff>
      <xdr:row>13</xdr:row>
      <xdr:rowOff>38100</xdr:rowOff>
    </xdr:to>
    <xdr:sp>
      <xdr:nvSpPr>
        <xdr:cNvPr id="3" name="Straight Arrow Connector 6"/>
        <xdr:cNvSpPr>
          <a:spLocks/>
        </xdr:cNvSpPr>
      </xdr:nvSpPr>
      <xdr:spPr>
        <a:xfrm flipV="1">
          <a:off x="7848600" y="2343150"/>
          <a:ext cx="5019675" cy="17145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161925</xdr:colOff>
      <xdr:row>13</xdr:row>
      <xdr:rowOff>28575</xdr:rowOff>
    </xdr:from>
    <xdr:to>
      <xdr:col>12</xdr:col>
      <xdr:colOff>552450</xdr:colOff>
      <xdr:row>16</xdr:row>
      <xdr:rowOff>38100</xdr:rowOff>
    </xdr:to>
    <xdr:sp>
      <xdr:nvSpPr>
        <xdr:cNvPr id="4" name="Straight Arrow Connector 7"/>
        <xdr:cNvSpPr>
          <a:spLocks/>
        </xdr:cNvSpPr>
      </xdr:nvSpPr>
      <xdr:spPr>
        <a:xfrm flipH="1">
          <a:off x="5648325" y="2505075"/>
          <a:ext cx="2219325" cy="58102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276225</xdr:colOff>
      <xdr:row>9</xdr:row>
      <xdr:rowOff>76200</xdr:rowOff>
    </xdr:from>
    <xdr:to>
      <xdr:col>23</xdr:col>
      <xdr:colOff>523875</xdr:colOff>
      <xdr:row>11</xdr:row>
      <xdr:rowOff>142875</xdr:rowOff>
    </xdr:to>
    <xdr:sp>
      <xdr:nvSpPr>
        <xdr:cNvPr id="5" name="Straight Arrow Connector 12"/>
        <xdr:cNvSpPr>
          <a:spLocks/>
        </xdr:cNvSpPr>
      </xdr:nvSpPr>
      <xdr:spPr>
        <a:xfrm>
          <a:off x="8201025" y="1790700"/>
          <a:ext cx="6343650" cy="44767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285750</xdr:colOff>
      <xdr:row>38</xdr:row>
      <xdr:rowOff>180975</xdr:rowOff>
    </xdr:from>
    <xdr:to>
      <xdr:col>11</xdr:col>
      <xdr:colOff>552450</xdr:colOff>
      <xdr:row>43</xdr:row>
      <xdr:rowOff>47625</xdr:rowOff>
    </xdr:to>
    <xdr:sp>
      <xdr:nvSpPr>
        <xdr:cNvPr id="6" name="Straight Arrow Connector 14"/>
        <xdr:cNvSpPr>
          <a:spLocks/>
        </xdr:cNvSpPr>
      </xdr:nvSpPr>
      <xdr:spPr>
        <a:xfrm flipH="1">
          <a:off x="5772150" y="7419975"/>
          <a:ext cx="1485900" cy="81915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419100</xdr:colOff>
      <xdr:row>19</xdr:row>
      <xdr:rowOff>104775</xdr:rowOff>
    </xdr:from>
    <xdr:to>
      <xdr:col>20</xdr:col>
      <xdr:colOff>38100</xdr:colOff>
      <xdr:row>21</xdr:row>
      <xdr:rowOff>9525</xdr:rowOff>
    </xdr:to>
    <xdr:sp>
      <xdr:nvSpPr>
        <xdr:cNvPr id="7" name="Straight Arrow Connector 20"/>
        <xdr:cNvSpPr>
          <a:spLocks/>
        </xdr:cNvSpPr>
      </xdr:nvSpPr>
      <xdr:spPr>
        <a:xfrm>
          <a:off x="7734300" y="3724275"/>
          <a:ext cx="4495800" cy="28575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142875</xdr:colOff>
      <xdr:row>19</xdr:row>
      <xdr:rowOff>104775</xdr:rowOff>
    </xdr:from>
    <xdr:to>
      <xdr:col>12</xdr:col>
      <xdr:colOff>457200</xdr:colOff>
      <xdr:row>24</xdr:row>
      <xdr:rowOff>47625</xdr:rowOff>
    </xdr:to>
    <xdr:sp>
      <xdr:nvSpPr>
        <xdr:cNvPr id="8" name="Straight Arrow Connector 23"/>
        <xdr:cNvSpPr>
          <a:spLocks/>
        </xdr:cNvSpPr>
      </xdr:nvSpPr>
      <xdr:spPr>
        <a:xfrm flipH="1">
          <a:off x="1362075" y="3724275"/>
          <a:ext cx="6410325" cy="89535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552450</xdr:colOff>
      <xdr:row>23</xdr:row>
      <xdr:rowOff>171450</xdr:rowOff>
    </xdr:from>
    <xdr:to>
      <xdr:col>16</xdr:col>
      <xdr:colOff>171450</xdr:colOff>
      <xdr:row>29</xdr:row>
      <xdr:rowOff>104775</xdr:rowOff>
    </xdr:to>
    <xdr:sp>
      <xdr:nvSpPr>
        <xdr:cNvPr id="9" name="Straight Arrow Connector 29"/>
        <xdr:cNvSpPr>
          <a:spLocks/>
        </xdr:cNvSpPr>
      </xdr:nvSpPr>
      <xdr:spPr>
        <a:xfrm flipV="1">
          <a:off x="7867650" y="4552950"/>
          <a:ext cx="2057400" cy="107632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257175</xdr:colOff>
      <xdr:row>26</xdr:row>
      <xdr:rowOff>161925</xdr:rowOff>
    </xdr:from>
    <xdr:to>
      <xdr:col>12</xdr:col>
      <xdr:colOff>590550</xdr:colOff>
      <xdr:row>29</xdr:row>
      <xdr:rowOff>95250</xdr:rowOff>
    </xdr:to>
    <xdr:sp>
      <xdr:nvSpPr>
        <xdr:cNvPr id="10" name="Straight Arrow Connector 31"/>
        <xdr:cNvSpPr>
          <a:spLocks/>
        </xdr:cNvSpPr>
      </xdr:nvSpPr>
      <xdr:spPr>
        <a:xfrm flipH="1" flipV="1">
          <a:off x="4524375" y="5114925"/>
          <a:ext cx="3381375" cy="50482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50</xdr:row>
      <xdr:rowOff>0</xdr:rowOff>
    </xdr:from>
    <xdr:to>
      <xdr:col>11</xdr:col>
      <xdr:colOff>342900</xdr:colOff>
      <xdr:row>95</xdr:row>
      <xdr:rowOff>142875</xdr:rowOff>
    </xdr:to>
    <xdr:pic>
      <xdr:nvPicPr>
        <xdr:cNvPr id="11" name="Picture 16"/>
        <xdr:cNvPicPr preferRelativeResize="1">
          <a:picLocks noChangeAspect="1"/>
        </xdr:cNvPicPr>
      </xdr:nvPicPr>
      <xdr:blipFill>
        <a:blip r:embed="rId3"/>
        <a:stretch>
          <a:fillRect/>
        </a:stretch>
      </xdr:blipFill>
      <xdr:spPr>
        <a:xfrm>
          <a:off x="0" y="9525000"/>
          <a:ext cx="7048500" cy="8715375"/>
        </a:xfrm>
        <a:prstGeom prst="rect">
          <a:avLst/>
        </a:prstGeom>
        <a:noFill/>
        <a:ln w="9525" cmpd="sng">
          <a:noFill/>
        </a:ln>
      </xdr:spPr>
    </xdr:pic>
    <xdr:clientData/>
  </xdr:twoCellAnchor>
  <xdr:twoCellAnchor>
    <xdr:from>
      <xdr:col>12</xdr:col>
      <xdr:colOff>400050</xdr:colOff>
      <xdr:row>4</xdr:row>
      <xdr:rowOff>95250</xdr:rowOff>
    </xdr:from>
    <xdr:to>
      <xdr:col>22</xdr:col>
      <xdr:colOff>142875</xdr:colOff>
      <xdr:row>4</xdr:row>
      <xdr:rowOff>114300</xdr:rowOff>
    </xdr:to>
    <xdr:sp>
      <xdr:nvSpPr>
        <xdr:cNvPr id="12" name="Straight Arrow Connector 39"/>
        <xdr:cNvSpPr>
          <a:spLocks/>
        </xdr:cNvSpPr>
      </xdr:nvSpPr>
      <xdr:spPr>
        <a:xfrm>
          <a:off x="7715250" y="857250"/>
          <a:ext cx="5838825" cy="1905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590550</xdr:colOff>
      <xdr:row>4</xdr:row>
      <xdr:rowOff>95250</xdr:rowOff>
    </xdr:from>
    <xdr:to>
      <xdr:col>12</xdr:col>
      <xdr:colOff>419100</xdr:colOff>
      <xdr:row>10</xdr:row>
      <xdr:rowOff>161925</xdr:rowOff>
    </xdr:to>
    <xdr:sp>
      <xdr:nvSpPr>
        <xdr:cNvPr id="13" name="Straight Arrow Connector 41"/>
        <xdr:cNvSpPr>
          <a:spLocks/>
        </xdr:cNvSpPr>
      </xdr:nvSpPr>
      <xdr:spPr>
        <a:xfrm flipH="1">
          <a:off x="1200150" y="857250"/>
          <a:ext cx="6534150" cy="120967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428625</xdr:colOff>
      <xdr:row>50</xdr:row>
      <xdr:rowOff>95250</xdr:rowOff>
    </xdr:from>
    <xdr:to>
      <xdr:col>12</xdr:col>
      <xdr:colOff>561975</xdr:colOff>
      <xdr:row>50</xdr:row>
      <xdr:rowOff>161925</xdr:rowOff>
    </xdr:to>
    <xdr:sp>
      <xdr:nvSpPr>
        <xdr:cNvPr id="14" name="Straight Arrow Connector 44"/>
        <xdr:cNvSpPr>
          <a:spLocks/>
        </xdr:cNvSpPr>
      </xdr:nvSpPr>
      <xdr:spPr>
        <a:xfrm flipH="1">
          <a:off x="6524625" y="9620250"/>
          <a:ext cx="1352550" cy="6667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200025</xdr:colOff>
      <xdr:row>55</xdr:row>
      <xdr:rowOff>95250</xdr:rowOff>
    </xdr:from>
    <xdr:to>
      <xdr:col>12</xdr:col>
      <xdr:colOff>561975</xdr:colOff>
      <xdr:row>60</xdr:row>
      <xdr:rowOff>152400</xdr:rowOff>
    </xdr:to>
    <xdr:sp>
      <xdr:nvSpPr>
        <xdr:cNvPr id="15" name="Straight Arrow Connector 45"/>
        <xdr:cNvSpPr>
          <a:spLocks/>
        </xdr:cNvSpPr>
      </xdr:nvSpPr>
      <xdr:spPr>
        <a:xfrm flipH="1">
          <a:off x="3248025" y="10572750"/>
          <a:ext cx="4629150" cy="100965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xdr:colOff>
      <xdr:row>60</xdr:row>
      <xdr:rowOff>133350</xdr:rowOff>
    </xdr:from>
    <xdr:to>
      <xdr:col>12</xdr:col>
      <xdr:colOff>523875</xdr:colOff>
      <xdr:row>66</xdr:row>
      <xdr:rowOff>85725</xdr:rowOff>
    </xdr:to>
    <xdr:sp>
      <xdr:nvSpPr>
        <xdr:cNvPr id="16" name="Straight Arrow Connector 46"/>
        <xdr:cNvSpPr>
          <a:spLocks/>
        </xdr:cNvSpPr>
      </xdr:nvSpPr>
      <xdr:spPr>
        <a:xfrm flipH="1">
          <a:off x="1247775" y="11563350"/>
          <a:ext cx="6591300" cy="109537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533400</xdr:colOff>
      <xdr:row>65</xdr:row>
      <xdr:rowOff>123825</xdr:rowOff>
    </xdr:from>
    <xdr:to>
      <xdr:col>12</xdr:col>
      <xdr:colOff>581025</xdr:colOff>
      <xdr:row>68</xdr:row>
      <xdr:rowOff>123825</xdr:rowOff>
    </xdr:to>
    <xdr:sp>
      <xdr:nvSpPr>
        <xdr:cNvPr id="17" name="Straight Arrow Connector 47"/>
        <xdr:cNvSpPr>
          <a:spLocks/>
        </xdr:cNvSpPr>
      </xdr:nvSpPr>
      <xdr:spPr>
        <a:xfrm flipH="1">
          <a:off x="6629400" y="12506325"/>
          <a:ext cx="1266825" cy="5715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171450</xdr:colOff>
      <xdr:row>89</xdr:row>
      <xdr:rowOff>0</xdr:rowOff>
    </xdr:from>
    <xdr:to>
      <xdr:col>12</xdr:col>
      <xdr:colOff>552450</xdr:colOff>
      <xdr:row>90</xdr:row>
      <xdr:rowOff>133350</xdr:rowOff>
    </xdr:to>
    <xdr:sp>
      <xdr:nvSpPr>
        <xdr:cNvPr id="18" name="Straight Arrow Connector 49"/>
        <xdr:cNvSpPr>
          <a:spLocks/>
        </xdr:cNvSpPr>
      </xdr:nvSpPr>
      <xdr:spPr>
        <a:xfrm flipH="1">
          <a:off x="4438650" y="16954500"/>
          <a:ext cx="3429000" cy="32385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26</xdr:row>
      <xdr:rowOff>0</xdr:rowOff>
    </xdr:from>
    <xdr:to>
      <xdr:col>9</xdr:col>
      <xdr:colOff>0</xdr:colOff>
      <xdr:row>53</xdr:row>
      <xdr:rowOff>0</xdr:rowOff>
    </xdr:to>
    <xdr:pic>
      <xdr:nvPicPr>
        <xdr:cNvPr id="1" name="irc_mi" descr="Related image"/>
        <xdr:cNvPicPr preferRelativeResize="1">
          <a:picLocks noChangeAspect="1"/>
        </xdr:cNvPicPr>
      </xdr:nvPicPr>
      <xdr:blipFill>
        <a:blip r:embed="rId1"/>
        <a:stretch>
          <a:fillRect/>
        </a:stretch>
      </xdr:blipFill>
      <xdr:spPr>
        <a:xfrm>
          <a:off x="19050" y="4953000"/>
          <a:ext cx="5467350" cy="5200650"/>
        </a:xfrm>
        <a:prstGeom prst="rect">
          <a:avLst/>
        </a:prstGeom>
        <a:noFill/>
        <a:ln w="9525" cmpd="sng">
          <a:noFill/>
        </a:ln>
      </xdr:spPr>
    </xdr:pic>
    <xdr:clientData/>
  </xdr:twoCellAnchor>
  <xdr:twoCellAnchor>
    <xdr:from>
      <xdr:col>1</xdr:col>
      <xdr:colOff>161925</xdr:colOff>
      <xdr:row>44</xdr:row>
      <xdr:rowOff>95250</xdr:rowOff>
    </xdr:from>
    <xdr:to>
      <xdr:col>3</xdr:col>
      <xdr:colOff>247650</xdr:colOff>
      <xdr:row>44</xdr:row>
      <xdr:rowOff>114300</xdr:rowOff>
    </xdr:to>
    <xdr:sp>
      <xdr:nvSpPr>
        <xdr:cNvPr id="2" name="Straight Connector 16"/>
        <xdr:cNvSpPr>
          <a:spLocks/>
        </xdr:cNvSpPr>
      </xdr:nvSpPr>
      <xdr:spPr>
        <a:xfrm>
          <a:off x="771525" y="8505825"/>
          <a:ext cx="1304925" cy="19050"/>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228600</xdr:colOff>
      <xdr:row>42</xdr:row>
      <xdr:rowOff>171450</xdr:rowOff>
    </xdr:from>
    <xdr:to>
      <xdr:col>3</xdr:col>
      <xdr:colOff>409575</xdr:colOff>
      <xdr:row>44</xdr:row>
      <xdr:rowOff>104775</xdr:rowOff>
    </xdr:to>
    <xdr:sp>
      <xdr:nvSpPr>
        <xdr:cNvPr id="3" name="Straight Connector 17"/>
        <xdr:cNvSpPr>
          <a:spLocks/>
        </xdr:cNvSpPr>
      </xdr:nvSpPr>
      <xdr:spPr>
        <a:xfrm flipV="1">
          <a:off x="2057400" y="8201025"/>
          <a:ext cx="180975" cy="314325"/>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409575</xdr:colOff>
      <xdr:row>42</xdr:row>
      <xdr:rowOff>142875</xdr:rowOff>
    </xdr:from>
    <xdr:to>
      <xdr:col>7</xdr:col>
      <xdr:colOff>190500</xdr:colOff>
      <xdr:row>42</xdr:row>
      <xdr:rowOff>152400</xdr:rowOff>
    </xdr:to>
    <xdr:sp>
      <xdr:nvSpPr>
        <xdr:cNvPr id="4" name="Straight Connector 18"/>
        <xdr:cNvSpPr>
          <a:spLocks/>
        </xdr:cNvSpPr>
      </xdr:nvSpPr>
      <xdr:spPr>
        <a:xfrm>
          <a:off x="2238375" y="8172450"/>
          <a:ext cx="2219325" cy="9525"/>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10</xdr:col>
      <xdr:colOff>266700</xdr:colOff>
      <xdr:row>18</xdr:row>
      <xdr:rowOff>28575</xdr:rowOff>
    </xdr:from>
    <xdr:to>
      <xdr:col>18</xdr:col>
      <xdr:colOff>371475</xdr:colOff>
      <xdr:row>43</xdr:row>
      <xdr:rowOff>19050</xdr:rowOff>
    </xdr:to>
    <xdr:pic>
      <xdr:nvPicPr>
        <xdr:cNvPr id="5" name="irc_mi" descr="Related image"/>
        <xdr:cNvPicPr preferRelativeResize="1">
          <a:picLocks noChangeAspect="1"/>
        </xdr:cNvPicPr>
      </xdr:nvPicPr>
      <xdr:blipFill>
        <a:blip r:embed="rId1"/>
        <a:stretch>
          <a:fillRect/>
        </a:stretch>
      </xdr:blipFill>
      <xdr:spPr>
        <a:xfrm>
          <a:off x="6362700" y="3457575"/>
          <a:ext cx="5019675" cy="4781550"/>
        </a:xfrm>
        <a:prstGeom prst="rect">
          <a:avLst/>
        </a:prstGeom>
        <a:noFill/>
        <a:ln w="9525" cmpd="sng">
          <a:noFill/>
        </a:ln>
      </xdr:spPr>
    </xdr:pic>
    <xdr:clientData/>
  </xdr:twoCellAnchor>
  <xdr:twoCellAnchor>
    <xdr:from>
      <xdr:col>12</xdr:col>
      <xdr:colOff>428625</xdr:colOff>
      <xdr:row>33</xdr:row>
      <xdr:rowOff>104775</xdr:rowOff>
    </xdr:from>
    <xdr:to>
      <xdr:col>12</xdr:col>
      <xdr:colOff>428625</xdr:colOff>
      <xdr:row>33</xdr:row>
      <xdr:rowOff>104775</xdr:rowOff>
    </xdr:to>
    <xdr:sp>
      <xdr:nvSpPr>
        <xdr:cNvPr id="6" name="Straight Connector 37"/>
        <xdr:cNvSpPr>
          <a:spLocks/>
        </xdr:cNvSpPr>
      </xdr:nvSpPr>
      <xdr:spPr>
        <a:xfrm>
          <a:off x="7743825" y="6391275"/>
          <a:ext cx="0" cy="0"/>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342900</xdr:colOff>
      <xdr:row>33</xdr:row>
      <xdr:rowOff>152400</xdr:rowOff>
    </xdr:from>
    <xdr:to>
      <xdr:col>13</xdr:col>
      <xdr:colOff>476250</xdr:colOff>
      <xdr:row>35</xdr:row>
      <xdr:rowOff>19050</xdr:rowOff>
    </xdr:to>
    <xdr:sp>
      <xdr:nvSpPr>
        <xdr:cNvPr id="7" name="Straight Connector 38"/>
        <xdr:cNvSpPr>
          <a:spLocks/>
        </xdr:cNvSpPr>
      </xdr:nvSpPr>
      <xdr:spPr>
        <a:xfrm flipV="1">
          <a:off x="8267700" y="6438900"/>
          <a:ext cx="133350" cy="247650"/>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485775</xdr:colOff>
      <xdr:row>33</xdr:row>
      <xdr:rowOff>133350</xdr:rowOff>
    </xdr:from>
    <xdr:to>
      <xdr:col>17</xdr:col>
      <xdr:colOff>95250</xdr:colOff>
      <xdr:row>33</xdr:row>
      <xdr:rowOff>133350</xdr:rowOff>
    </xdr:to>
    <xdr:sp>
      <xdr:nvSpPr>
        <xdr:cNvPr id="8" name="Straight Connector 39"/>
        <xdr:cNvSpPr>
          <a:spLocks/>
        </xdr:cNvSpPr>
      </xdr:nvSpPr>
      <xdr:spPr>
        <a:xfrm>
          <a:off x="8410575" y="6419850"/>
          <a:ext cx="2085975" cy="0"/>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361950</xdr:colOff>
      <xdr:row>35</xdr:row>
      <xdr:rowOff>38100</xdr:rowOff>
    </xdr:from>
    <xdr:to>
      <xdr:col>13</xdr:col>
      <xdr:colOff>333375</xdr:colOff>
      <xdr:row>35</xdr:row>
      <xdr:rowOff>38100</xdr:rowOff>
    </xdr:to>
    <xdr:sp>
      <xdr:nvSpPr>
        <xdr:cNvPr id="9" name="Straight Connector 40"/>
        <xdr:cNvSpPr>
          <a:spLocks/>
        </xdr:cNvSpPr>
      </xdr:nvSpPr>
      <xdr:spPr>
        <a:xfrm>
          <a:off x="7067550" y="6705600"/>
          <a:ext cx="1190625" cy="0"/>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20</xdr:col>
      <xdr:colOff>266700</xdr:colOff>
      <xdr:row>12</xdr:row>
      <xdr:rowOff>28575</xdr:rowOff>
    </xdr:from>
    <xdr:to>
      <xdr:col>28</xdr:col>
      <xdr:colOff>409575</xdr:colOff>
      <xdr:row>37</xdr:row>
      <xdr:rowOff>47625</xdr:rowOff>
    </xdr:to>
    <xdr:pic>
      <xdr:nvPicPr>
        <xdr:cNvPr id="10" name="irc_mi" descr="Related image"/>
        <xdr:cNvPicPr preferRelativeResize="1">
          <a:picLocks noChangeAspect="1"/>
        </xdr:cNvPicPr>
      </xdr:nvPicPr>
      <xdr:blipFill>
        <a:blip r:embed="rId1"/>
        <a:stretch>
          <a:fillRect/>
        </a:stretch>
      </xdr:blipFill>
      <xdr:spPr>
        <a:xfrm>
          <a:off x="12496800" y="2314575"/>
          <a:ext cx="5019675" cy="4781550"/>
        </a:xfrm>
        <a:prstGeom prst="rect">
          <a:avLst/>
        </a:prstGeom>
        <a:noFill/>
        <a:ln w="9525" cmpd="sng">
          <a:noFill/>
        </a:ln>
      </xdr:spPr>
    </xdr:pic>
    <xdr:clientData/>
  </xdr:twoCellAnchor>
  <xdr:twoCellAnchor>
    <xdr:from>
      <xdr:col>22</xdr:col>
      <xdr:colOff>428625</xdr:colOff>
      <xdr:row>27</xdr:row>
      <xdr:rowOff>104775</xdr:rowOff>
    </xdr:from>
    <xdr:to>
      <xdr:col>22</xdr:col>
      <xdr:colOff>428625</xdr:colOff>
      <xdr:row>27</xdr:row>
      <xdr:rowOff>104775</xdr:rowOff>
    </xdr:to>
    <xdr:sp>
      <xdr:nvSpPr>
        <xdr:cNvPr id="11" name="Straight Connector 42"/>
        <xdr:cNvSpPr>
          <a:spLocks/>
        </xdr:cNvSpPr>
      </xdr:nvSpPr>
      <xdr:spPr>
        <a:xfrm>
          <a:off x="13877925" y="5248275"/>
          <a:ext cx="0" cy="0"/>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342900</xdr:colOff>
      <xdr:row>27</xdr:row>
      <xdr:rowOff>152400</xdr:rowOff>
    </xdr:from>
    <xdr:to>
      <xdr:col>23</xdr:col>
      <xdr:colOff>476250</xdr:colOff>
      <xdr:row>29</xdr:row>
      <xdr:rowOff>19050</xdr:rowOff>
    </xdr:to>
    <xdr:sp>
      <xdr:nvSpPr>
        <xdr:cNvPr id="12" name="Straight Connector 43"/>
        <xdr:cNvSpPr>
          <a:spLocks/>
        </xdr:cNvSpPr>
      </xdr:nvSpPr>
      <xdr:spPr>
        <a:xfrm flipV="1">
          <a:off x="14401800" y="5295900"/>
          <a:ext cx="133350" cy="247650"/>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485775</xdr:colOff>
      <xdr:row>27</xdr:row>
      <xdr:rowOff>133350</xdr:rowOff>
    </xdr:from>
    <xdr:to>
      <xdr:col>27</xdr:col>
      <xdr:colOff>95250</xdr:colOff>
      <xdr:row>27</xdr:row>
      <xdr:rowOff>133350</xdr:rowOff>
    </xdr:to>
    <xdr:sp>
      <xdr:nvSpPr>
        <xdr:cNvPr id="13" name="Straight Connector 44"/>
        <xdr:cNvSpPr>
          <a:spLocks/>
        </xdr:cNvSpPr>
      </xdr:nvSpPr>
      <xdr:spPr>
        <a:xfrm>
          <a:off x="14544675" y="5276850"/>
          <a:ext cx="2047875" cy="0"/>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361950</xdr:colOff>
      <xdr:row>29</xdr:row>
      <xdr:rowOff>38100</xdr:rowOff>
    </xdr:from>
    <xdr:to>
      <xdr:col>23</xdr:col>
      <xdr:colOff>333375</xdr:colOff>
      <xdr:row>29</xdr:row>
      <xdr:rowOff>38100</xdr:rowOff>
    </xdr:to>
    <xdr:sp>
      <xdr:nvSpPr>
        <xdr:cNvPr id="14" name="Straight Connector 45"/>
        <xdr:cNvSpPr>
          <a:spLocks/>
        </xdr:cNvSpPr>
      </xdr:nvSpPr>
      <xdr:spPr>
        <a:xfrm>
          <a:off x="13201650" y="5562600"/>
          <a:ext cx="1190625" cy="0"/>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266700</xdr:colOff>
      <xdr:row>34</xdr:row>
      <xdr:rowOff>9525</xdr:rowOff>
    </xdr:from>
    <xdr:to>
      <xdr:col>16</xdr:col>
      <xdr:colOff>342900</xdr:colOff>
      <xdr:row>34</xdr:row>
      <xdr:rowOff>104775</xdr:rowOff>
    </xdr:to>
    <xdr:sp>
      <xdr:nvSpPr>
        <xdr:cNvPr id="15" name="Oval 46"/>
        <xdr:cNvSpPr>
          <a:spLocks/>
        </xdr:cNvSpPr>
      </xdr:nvSpPr>
      <xdr:spPr>
        <a:xfrm>
          <a:off x="10058400" y="6486525"/>
          <a:ext cx="76200" cy="95250"/>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495300</xdr:colOff>
      <xdr:row>31</xdr:row>
      <xdr:rowOff>0</xdr:rowOff>
    </xdr:from>
    <xdr:to>
      <xdr:col>21</xdr:col>
      <xdr:colOff>571500</xdr:colOff>
      <xdr:row>31</xdr:row>
      <xdr:rowOff>95250</xdr:rowOff>
    </xdr:to>
    <xdr:sp>
      <xdr:nvSpPr>
        <xdr:cNvPr id="16" name="Oval 47"/>
        <xdr:cNvSpPr>
          <a:spLocks/>
        </xdr:cNvSpPr>
      </xdr:nvSpPr>
      <xdr:spPr>
        <a:xfrm>
          <a:off x="13335000" y="5905500"/>
          <a:ext cx="76200" cy="95250"/>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0</xdr:row>
      <xdr:rowOff>0</xdr:rowOff>
    </xdr:from>
    <xdr:to>
      <xdr:col>9</xdr:col>
      <xdr:colOff>400050</xdr:colOff>
      <xdr:row>25</xdr:row>
      <xdr:rowOff>19050</xdr:rowOff>
    </xdr:to>
    <xdr:pic>
      <xdr:nvPicPr>
        <xdr:cNvPr id="1" name="irc_mi" descr="Related image"/>
        <xdr:cNvPicPr preferRelativeResize="1">
          <a:picLocks noChangeAspect="1"/>
        </xdr:cNvPicPr>
      </xdr:nvPicPr>
      <xdr:blipFill>
        <a:blip r:embed="rId1"/>
        <a:stretch>
          <a:fillRect/>
        </a:stretch>
      </xdr:blipFill>
      <xdr:spPr>
        <a:xfrm>
          <a:off x="866775" y="0"/>
          <a:ext cx="5019675" cy="4781550"/>
        </a:xfrm>
        <a:prstGeom prst="rect">
          <a:avLst/>
        </a:prstGeom>
        <a:noFill/>
        <a:ln w="9525" cmpd="sng">
          <a:noFill/>
        </a:ln>
      </xdr:spPr>
    </xdr:pic>
    <xdr:clientData/>
  </xdr:twoCellAnchor>
  <xdr:twoCellAnchor>
    <xdr:from>
      <xdr:col>2</xdr:col>
      <xdr:colOff>428625</xdr:colOff>
      <xdr:row>15</xdr:row>
      <xdr:rowOff>104775</xdr:rowOff>
    </xdr:from>
    <xdr:to>
      <xdr:col>2</xdr:col>
      <xdr:colOff>428625</xdr:colOff>
      <xdr:row>15</xdr:row>
      <xdr:rowOff>104775</xdr:rowOff>
    </xdr:to>
    <xdr:sp>
      <xdr:nvSpPr>
        <xdr:cNvPr id="2" name="Straight Connector 4"/>
        <xdr:cNvSpPr>
          <a:spLocks/>
        </xdr:cNvSpPr>
      </xdr:nvSpPr>
      <xdr:spPr>
        <a:xfrm>
          <a:off x="1647825" y="2962275"/>
          <a:ext cx="0" cy="0"/>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333375</xdr:colOff>
      <xdr:row>15</xdr:row>
      <xdr:rowOff>104775</xdr:rowOff>
    </xdr:from>
    <xdr:to>
      <xdr:col>4</xdr:col>
      <xdr:colOff>466725</xdr:colOff>
      <xdr:row>16</xdr:row>
      <xdr:rowOff>161925</xdr:rowOff>
    </xdr:to>
    <xdr:sp>
      <xdr:nvSpPr>
        <xdr:cNvPr id="3" name="Straight Connector 5"/>
        <xdr:cNvSpPr>
          <a:spLocks/>
        </xdr:cNvSpPr>
      </xdr:nvSpPr>
      <xdr:spPr>
        <a:xfrm flipV="1">
          <a:off x="2771775" y="2962275"/>
          <a:ext cx="133350" cy="247650"/>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457200</xdr:colOff>
      <xdr:row>15</xdr:row>
      <xdr:rowOff>114300</xdr:rowOff>
    </xdr:from>
    <xdr:to>
      <xdr:col>8</xdr:col>
      <xdr:colOff>66675</xdr:colOff>
      <xdr:row>15</xdr:row>
      <xdr:rowOff>114300</xdr:rowOff>
    </xdr:to>
    <xdr:sp>
      <xdr:nvSpPr>
        <xdr:cNvPr id="4" name="Straight Connector 6"/>
        <xdr:cNvSpPr>
          <a:spLocks/>
        </xdr:cNvSpPr>
      </xdr:nvSpPr>
      <xdr:spPr>
        <a:xfrm>
          <a:off x="2895600" y="2971800"/>
          <a:ext cx="2047875" cy="0"/>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342900</xdr:colOff>
      <xdr:row>17</xdr:row>
      <xdr:rowOff>9525</xdr:rowOff>
    </xdr:from>
    <xdr:to>
      <xdr:col>4</xdr:col>
      <xdr:colOff>314325</xdr:colOff>
      <xdr:row>17</xdr:row>
      <xdr:rowOff>9525</xdr:rowOff>
    </xdr:to>
    <xdr:sp>
      <xdr:nvSpPr>
        <xdr:cNvPr id="5" name="Straight Connector 17"/>
        <xdr:cNvSpPr>
          <a:spLocks/>
        </xdr:cNvSpPr>
      </xdr:nvSpPr>
      <xdr:spPr>
        <a:xfrm>
          <a:off x="1562100" y="3248025"/>
          <a:ext cx="1190625" cy="0"/>
        </a:xfrm>
        <a:prstGeom prst="line">
          <a:avLst/>
        </a:prstGeom>
        <a:noFill/>
        <a:ln w="5715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0</xdr:colOff>
      <xdr:row>27</xdr:row>
      <xdr:rowOff>47625</xdr:rowOff>
    </xdr:to>
    <xdr:pic>
      <xdr:nvPicPr>
        <xdr:cNvPr id="1" name="irc_mi" descr="Related image"/>
        <xdr:cNvPicPr preferRelativeResize="1">
          <a:picLocks noChangeAspect="1"/>
        </xdr:cNvPicPr>
      </xdr:nvPicPr>
      <xdr:blipFill>
        <a:blip r:embed="rId1"/>
        <a:stretch>
          <a:fillRect/>
        </a:stretch>
      </xdr:blipFill>
      <xdr:spPr>
        <a:xfrm>
          <a:off x="0" y="0"/>
          <a:ext cx="5486400" cy="519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showGridLines="0" tabSelected="1" zoomScalePageLayoutView="0" workbookViewId="0" topLeftCell="A1">
      <selection activeCell="A100" sqref="A100"/>
    </sheetView>
  </sheetViews>
  <sheetFormatPr defaultColWidth="9.140625" defaultRowHeight="15"/>
  <cols>
    <col min="1" max="1" width="4.421875" style="0" customWidth="1"/>
    <col min="2" max="4" width="14.7109375" style="0" customWidth="1"/>
    <col min="5" max="7" width="9.140625" style="0" customWidth="1"/>
  </cols>
  <sheetData>
    <row r="1" spans="1:5" ht="21">
      <c r="A1" s="29" t="s">
        <v>35</v>
      </c>
      <c r="B1" s="29"/>
      <c r="C1" s="29"/>
      <c r="D1" s="29"/>
      <c r="E1" s="29"/>
    </row>
    <row r="2" spans="1:7" ht="15">
      <c r="A2" s="17" t="s">
        <v>79</v>
      </c>
      <c r="B2" s="17"/>
      <c r="C2" s="17"/>
      <c r="D2" s="17"/>
      <c r="E2" s="17"/>
      <c r="F2" s="17"/>
      <c r="G2" s="17"/>
    </row>
    <row r="3" spans="1:5" ht="15" customHeight="1">
      <c r="A3" s="17" t="s">
        <v>131</v>
      </c>
      <c r="B3" s="16"/>
      <c r="C3" s="16"/>
      <c r="D3" s="16"/>
      <c r="E3" s="16"/>
    </row>
    <row r="36" ht="15">
      <c r="J36" s="8"/>
    </row>
    <row r="37" ht="15">
      <c r="J37" s="8"/>
    </row>
    <row r="38" ht="15">
      <c r="J38" s="8"/>
    </row>
    <row r="39" ht="15">
      <c r="J39" s="8"/>
    </row>
    <row r="42" ht="15.75">
      <c r="B42" s="15" t="s">
        <v>22</v>
      </c>
    </row>
    <row r="43" ht="15">
      <c r="B43" t="s">
        <v>37</v>
      </c>
    </row>
    <row r="44" ht="15">
      <c r="B44" t="s">
        <v>77</v>
      </c>
    </row>
    <row r="46" ht="15">
      <c r="B46" t="s">
        <v>23</v>
      </c>
    </row>
    <row r="47" ht="15">
      <c r="B47" t="s">
        <v>24</v>
      </c>
    </row>
    <row r="49" spans="1:2" ht="15">
      <c r="A49" s="12" t="s">
        <v>28</v>
      </c>
      <c r="B49" t="s">
        <v>25</v>
      </c>
    </row>
    <row r="50" ht="15">
      <c r="B50" t="s">
        <v>26</v>
      </c>
    </row>
    <row r="51" ht="15">
      <c r="B51" t="s">
        <v>27</v>
      </c>
    </row>
    <row r="53" spans="1:2" ht="15">
      <c r="A53" s="12" t="s">
        <v>28</v>
      </c>
      <c r="B53" t="s">
        <v>29</v>
      </c>
    </row>
    <row r="54" ht="15">
      <c r="B54" t="s">
        <v>30</v>
      </c>
    </row>
    <row r="55" ht="15">
      <c r="B55" s="13" t="s">
        <v>27</v>
      </c>
    </row>
    <row r="56" ht="15">
      <c r="B56" s="13"/>
    </row>
    <row r="57" spans="1:2" ht="15">
      <c r="A57" s="12" t="s">
        <v>28</v>
      </c>
      <c r="B57" s="13" t="s">
        <v>31</v>
      </c>
    </row>
    <row r="58" ht="15">
      <c r="B58" s="8" t="s">
        <v>32</v>
      </c>
    </row>
    <row r="59" ht="15">
      <c r="B59" s="8" t="s">
        <v>33</v>
      </c>
    </row>
    <row r="60" ht="15">
      <c r="B60" s="8" t="s">
        <v>27</v>
      </c>
    </row>
    <row r="61" ht="15">
      <c r="B61" s="8"/>
    </row>
    <row r="62" spans="1:2" ht="15">
      <c r="A62" s="12" t="s">
        <v>28</v>
      </c>
      <c r="B62" s="13" t="s">
        <v>34</v>
      </c>
    </row>
  </sheetData>
  <sheetProtection/>
  <mergeCells count="1">
    <mergeCell ref="A1:E1"/>
  </mergeCells>
  <printOptions/>
  <pageMargins left="0.25" right="0.25" top="0.75" bottom="0.75" header="0.3" footer="0.3"/>
  <pageSetup fitToHeight="1" fitToWidth="1" horizontalDpi="600" verticalDpi="600" orientation="portrait" paperSize="17" scale="76" r:id="rId2"/>
  <drawing r:id="rId1"/>
</worksheet>
</file>

<file path=xl/worksheets/sheet2.xml><?xml version="1.0" encoding="utf-8"?>
<worksheet xmlns="http://schemas.openxmlformats.org/spreadsheetml/2006/main" xmlns:r="http://schemas.openxmlformats.org/officeDocument/2006/relationships">
  <dimension ref="M4:N90"/>
  <sheetViews>
    <sheetView showGridLines="0" zoomScalePageLayoutView="0" workbookViewId="0" topLeftCell="A1">
      <selection activeCell="A98" sqref="A98"/>
    </sheetView>
  </sheetViews>
  <sheetFormatPr defaultColWidth="9.140625" defaultRowHeight="15"/>
  <sheetData>
    <row r="4" ht="15">
      <c r="M4" s="1" t="s">
        <v>104</v>
      </c>
    </row>
    <row r="9" ht="15">
      <c r="M9" s="1" t="s">
        <v>103</v>
      </c>
    </row>
    <row r="10" ht="15">
      <c r="M10" s="1" t="s">
        <v>96</v>
      </c>
    </row>
    <row r="15" ht="15">
      <c r="M15" s="1" t="s">
        <v>100</v>
      </c>
    </row>
    <row r="18" ht="15">
      <c r="M18" s="1" t="s">
        <v>97</v>
      </c>
    </row>
    <row r="19" ht="15">
      <c r="M19" t="s">
        <v>99</v>
      </c>
    </row>
    <row r="31" ht="15">
      <c r="M31" s="1" t="s">
        <v>98</v>
      </c>
    </row>
    <row r="39" ht="15">
      <c r="M39" s="1" t="s">
        <v>103</v>
      </c>
    </row>
    <row r="40" ht="15">
      <c r="M40" s="1" t="s">
        <v>96</v>
      </c>
    </row>
    <row r="51" ht="15">
      <c r="N51" s="1" t="s">
        <v>104</v>
      </c>
    </row>
    <row r="56" ht="15">
      <c r="N56" s="1" t="s">
        <v>100</v>
      </c>
    </row>
    <row r="61" ht="15">
      <c r="N61" s="1" t="s">
        <v>97</v>
      </c>
    </row>
    <row r="62" ht="15">
      <c r="N62" t="s">
        <v>99</v>
      </c>
    </row>
    <row r="66" ht="15">
      <c r="N66" s="1" t="s">
        <v>98</v>
      </c>
    </row>
    <row r="89" ht="15">
      <c r="N89" s="1" t="s">
        <v>103</v>
      </c>
    </row>
    <row r="90" ht="15">
      <c r="N90" s="1" t="s">
        <v>96</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C64"/>
  <sheetViews>
    <sheetView showGridLines="0" zoomScalePageLayoutView="0" workbookViewId="0" topLeftCell="A1">
      <selection activeCell="A66" sqref="A66"/>
    </sheetView>
  </sheetViews>
  <sheetFormatPr defaultColWidth="9.140625" defaultRowHeight="15"/>
  <cols>
    <col min="15" max="15" width="9.7109375" style="0" customWidth="1"/>
  </cols>
  <sheetData>
    <row r="1" spans="1:21" ht="15">
      <c r="A1" s="19" t="s">
        <v>107</v>
      </c>
      <c r="K1" s="19" t="s">
        <v>82</v>
      </c>
      <c r="U1" t="s">
        <v>127</v>
      </c>
    </row>
    <row r="2" spans="1:21" ht="15">
      <c r="A2" t="s">
        <v>128</v>
      </c>
      <c r="K2" t="s">
        <v>83</v>
      </c>
      <c r="U2" t="s">
        <v>119</v>
      </c>
    </row>
    <row r="3" spans="1:21" ht="15">
      <c r="A3" t="s">
        <v>109</v>
      </c>
      <c r="K3" t="s">
        <v>92</v>
      </c>
      <c r="U3" t="s">
        <v>120</v>
      </c>
    </row>
    <row r="4" spans="1:21" ht="15">
      <c r="A4" t="s">
        <v>110</v>
      </c>
      <c r="K4" t="s">
        <v>93</v>
      </c>
      <c r="U4" t="s">
        <v>121</v>
      </c>
    </row>
    <row r="5" spans="1:21" ht="15">
      <c r="A5" t="s">
        <v>111</v>
      </c>
      <c r="K5" t="s">
        <v>94</v>
      </c>
      <c r="U5" t="s">
        <v>122</v>
      </c>
    </row>
    <row r="6" spans="1:21" ht="15">
      <c r="A6" t="s">
        <v>129</v>
      </c>
      <c r="U6" t="s">
        <v>123</v>
      </c>
    </row>
    <row r="7" spans="1:21" ht="15">
      <c r="A7" t="s">
        <v>112</v>
      </c>
      <c r="U7" t="s">
        <v>124</v>
      </c>
    </row>
    <row r="8" spans="1:21" ht="15">
      <c r="A8" t="s">
        <v>113</v>
      </c>
      <c r="K8" t="s">
        <v>118</v>
      </c>
      <c r="U8" t="s">
        <v>126</v>
      </c>
    </row>
    <row r="9" spans="1:21" ht="15">
      <c r="A9" t="s">
        <v>114</v>
      </c>
      <c r="K9" t="s">
        <v>91</v>
      </c>
      <c r="U9" t="s">
        <v>125</v>
      </c>
    </row>
    <row r="10" spans="1:11" ht="15">
      <c r="A10" t="s">
        <v>115</v>
      </c>
      <c r="K10" t="s">
        <v>85</v>
      </c>
    </row>
    <row r="11" spans="1:11" ht="15">
      <c r="A11" t="s">
        <v>116</v>
      </c>
      <c r="K11" t="s">
        <v>86</v>
      </c>
    </row>
    <row r="12" ht="15">
      <c r="K12" t="s">
        <v>87</v>
      </c>
    </row>
    <row r="13" spans="1:11" ht="15">
      <c r="A13" s="19" t="s">
        <v>47</v>
      </c>
      <c r="K13" t="s">
        <v>88</v>
      </c>
    </row>
    <row r="14" spans="1:11" ht="15">
      <c r="A14" t="s">
        <v>50</v>
      </c>
      <c r="K14" t="s">
        <v>89</v>
      </c>
    </row>
    <row r="15" spans="1:11" ht="15">
      <c r="A15" t="s">
        <v>48</v>
      </c>
      <c r="K15" t="s">
        <v>90</v>
      </c>
    </row>
    <row r="16" ht="15">
      <c r="A16" t="s">
        <v>49</v>
      </c>
    </row>
    <row r="17" ht="15">
      <c r="A17" t="s">
        <v>51</v>
      </c>
    </row>
    <row r="19" ht="15">
      <c r="A19" s="19" t="s">
        <v>67</v>
      </c>
    </row>
    <row r="20" ht="15">
      <c r="A20" t="s">
        <v>84</v>
      </c>
    </row>
    <row r="21" ht="15">
      <c r="A21" t="s">
        <v>68</v>
      </c>
    </row>
    <row r="22" ht="15">
      <c r="A22" t="s">
        <v>69</v>
      </c>
    </row>
    <row r="23" ht="15">
      <c r="A23" t="s">
        <v>70</v>
      </c>
    </row>
    <row r="39" spans="21:22" ht="15">
      <c r="U39" s="18" t="s">
        <v>45</v>
      </c>
      <c r="V39" t="s">
        <v>62</v>
      </c>
    </row>
    <row r="40" spans="22:29" ht="15.75" thickBot="1">
      <c r="V40" t="s">
        <v>71</v>
      </c>
      <c r="AB40" t="s">
        <v>105</v>
      </c>
      <c r="AC40" s="22" t="s">
        <v>106</v>
      </c>
    </row>
    <row r="41" spans="22:29" ht="15.75" thickBot="1">
      <c r="V41" t="s">
        <v>102</v>
      </c>
      <c r="AB41" s="11" t="s">
        <v>66</v>
      </c>
      <c r="AC41" s="22">
        <v>16</v>
      </c>
    </row>
    <row r="42" spans="21:29" ht="15.75" thickBot="1">
      <c r="U42" s="18" t="s">
        <v>46</v>
      </c>
      <c r="V42" t="s">
        <v>52</v>
      </c>
      <c r="AB42" s="11" t="s">
        <v>76</v>
      </c>
      <c r="AC42" s="26" t="s">
        <v>81</v>
      </c>
    </row>
    <row r="43" spans="21:29" ht="15">
      <c r="U43" s="18"/>
      <c r="AC43" s="27"/>
    </row>
    <row r="44" spans="21:28" ht="15">
      <c r="U44" s="11" t="s">
        <v>53</v>
      </c>
      <c r="V44" s="20" t="s">
        <v>65</v>
      </c>
      <c r="W44" s="11" t="s">
        <v>54</v>
      </c>
      <c r="X44" s="14" t="s">
        <v>64</v>
      </c>
      <c r="Y44" s="11" t="s">
        <v>55</v>
      </c>
      <c r="Z44" s="21">
        <v>0</v>
      </c>
      <c r="AA44" s="11" t="s">
        <v>101</v>
      </c>
      <c r="AB44" s="24" t="s">
        <v>64</v>
      </c>
    </row>
    <row r="45" spans="11:12" ht="15">
      <c r="K45" s="18" t="s">
        <v>45</v>
      </c>
      <c r="L45" t="s">
        <v>61</v>
      </c>
    </row>
    <row r="46" spans="12:22" ht="15.75" thickBot="1">
      <c r="L46" t="s">
        <v>63</v>
      </c>
      <c r="R46" t="s">
        <v>105</v>
      </c>
      <c r="S46" s="22" t="s">
        <v>106</v>
      </c>
      <c r="U46" s="18" t="s">
        <v>56</v>
      </c>
      <c r="V46" t="s">
        <v>57</v>
      </c>
    </row>
    <row r="47" spans="18:19" ht="15.75" thickBot="1">
      <c r="R47" s="11" t="s">
        <v>66</v>
      </c>
      <c r="S47" s="22">
        <v>5</v>
      </c>
    </row>
    <row r="48" spans="11:28" ht="15.75" thickBot="1">
      <c r="K48" s="18" t="s">
        <v>46</v>
      </c>
      <c r="L48" t="s">
        <v>52</v>
      </c>
      <c r="R48" s="11" t="s">
        <v>76</v>
      </c>
      <c r="S48" s="25" t="s">
        <v>80</v>
      </c>
      <c r="U48" s="11" t="s">
        <v>53</v>
      </c>
      <c r="V48" s="21">
        <v>0.8</v>
      </c>
      <c r="W48" s="11" t="s">
        <v>54</v>
      </c>
      <c r="X48" s="21">
        <v>0.1</v>
      </c>
      <c r="Y48" s="11" t="s">
        <v>55</v>
      </c>
      <c r="Z48" s="21">
        <v>0</v>
      </c>
      <c r="AA48" s="11" t="s">
        <v>101</v>
      </c>
      <c r="AB48" s="21">
        <v>0.1</v>
      </c>
    </row>
    <row r="49" spans="11:19" ht="15">
      <c r="K49" s="18"/>
      <c r="S49" s="27"/>
    </row>
    <row r="50" spans="11:22" ht="15">
      <c r="K50" s="11" t="s">
        <v>53</v>
      </c>
      <c r="L50" s="14" t="s">
        <v>64</v>
      </c>
      <c r="M50" s="11" t="s">
        <v>54</v>
      </c>
      <c r="N50" s="20" t="s">
        <v>65</v>
      </c>
      <c r="O50" s="11" t="s">
        <v>55</v>
      </c>
      <c r="P50" t="s">
        <v>117</v>
      </c>
      <c r="Q50" s="11" t="s">
        <v>101</v>
      </c>
      <c r="R50" s="21">
        <v>0</v>
      </c>
      <c r="U50" s="18" t="s">
        <v>58</v>
      </c>
      <c r="V50" t="s">
        <v>59</v>
      </c>
    </row>
    <row r="51" ht="15">
      <c r="V51" t="s">
        <v>73</v>
      </c>
    </row>
    <row r="52" spans="11:22" ht="15">
      <c r="K52" s="18" t="s">
        <v>56</v>
      </c>
      <c r="L52" t="s">
        <v>57</v>
      </c>
      <c r="V52" t="s">
        <v>60</v>
      </c>
    </row>
    <row r="54" spans="11:22" ht="15">
      <c r="K54" s="11" t="s">
        <v>53</v>
      </c>
      <c r="L54" s="21">
        <v>0.1</v>
      </c>
      <c r="M54" s="11" t="s">
        <v>54</v>
      </c>
      <c r="N54" s="21">
        <v>0.65</v>
      </c>
      <c r="O54" s="11" t="s">
        <v>55</v>
      </c>
      <c r="P54" s="21">
        <v>0.25</v>
      </c>
      <c r="Q54" s="11" t="s">
        <v>101</v>
      </c>
      <c r="R54" s="21">
        <v>0</v>
      </c>
      <c r="V54" s="19" t="s">
        <v>47</v>
      </c>
    </row>
    <row r="55" spans="22:29" ht="15.75" thickBot="1">
      <c r="V55" t="s">
        <v>50</v>
      </c>
      <c r="AB55" s="11" t="s">
        <v>78</v>
      </c>
      <c r="AC55" s="22">
        <v>15</v>
      </c>
    </row>
    <row r="56" spans="2:22" ht="15">
      <c r="B56" s="19" t="s">
        <v>130</v>
      </c>
      <c r="K56" s="18" t="s">
        <v>58</v>
      </c>
      <c r="L56" t="s">
        <v>59</v>
      </c>
      <c r="V56" t="s">
        <v>48</v>
      </c>
    </row>
    <row r="57" spans="3:22" ht="15">
      <c r="C57" t="s">
        <v>40</v>
      </c>
      <c r="L57" t="s">
        <v>73</v>
      </c>
      <c r="V57" t="s">
        <v>49</v>
      </c>
    </row>
    <row r="58" spans="3:22" ht="15">
      <c r="C58" t="s">
        <v>41</v>
      </c>
      <c r="L58" t="s">
        <v>60</v>
      </c>
      <c r="V58" t="s">
        <v>51</v>
      </c>
    </row>
    <row r="59" ht="15">
      <c r="C59" t="s">
        <v>42</v>
      </c>
    </row>
    <row r="60" spans="3:12" ht="15">
      <c r="C60" t="s">
        <v>108</v>
      </c>
      <c r="L60" s="19" t="s">
        <v>47</v>
      </c>
    </row>
    <row r="61" spans="2:19" ht="15.75" thickBot="1">
      <c r="B61" t="s">
        <v>43</v>
      </c>
      <c r="L61" t="s">
        <v>50</v>
      </c>
      <c r="R61" s="11" t="s">
        <v>78</v>
      </c>
      <c r="S61" s="22">
        <v>15</v>
      </c>
    </row>
    <row r="62" spans="2:12" ht="15">
      <c r="B62" t="s">
        <v>95</v>
      </c>
      <c r="L62" t="s">
        <v>48</v>
      </c>
    </row>
    <row r="63" spans="2:12" ht="15">
      <c r="B63" t="s">
        <v>74</v>
      </c>
      <c r="L63" t="s">
        <v>49</v>
      </c>
    </row>
    <row r="64" spans="2:12" ht="15">
      <c r="B64" t="s">
        <v>60</v>
      </c>
      <c r="L64" t="s">
        <v>51</v>
      </c>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G32"/>
  <sheetViews>
    <sheetView showGridLines="0" zoomScalePageLayoutView="0" workbookViewId="0" topLeftCell="A1">
      <selection activeCell="A34" sqref="A34"/>
    </sheetView>
  </sheetViews>
  <sheetFormatPr defaultColWidth="9.140625" defaultRowHeight="15"/>
  <cols>
    <col min="1" max="1" width="33.7109375" style="0" customWidth="1"/>
    <col min="2" max="2" width="13.421875" style="0" customWidth="1"/>
    <col min="3" max="3" width="22.140625" style="0" customWidth="1"/>
    <col min="4" max="4" width="15.28125" style="0" customWidth="1"/>
    <col min="5" max="7" width="0" style="0" hidden="1" customWidth="1"/>
  </cols>
  <sheetData>
    <row r="1" spans="1:4" ht="23.25">
      <c r="A1" s="30" t="s">
        <v>38</v>
      </c>
      <c r="B1" s="30"/>
      <c r="C1" s="30"/>
      <c r="D1" s="30"/>
    </row>
    <row r="2" spans="1:4" ht="15">
      <c r="A2" s="31" t="s">
        <v>18</v>
      </c>
      <c r="B2" s="31"/>
      <c r="C2" s="31"/>
      <c r="D2" s="31"/>
    </row>
    <row r="4" spans="3:4" ht="15">
      <c r="C4" s="3" t="s">
        <v>9</v>
      </c>
      <c r="D4" s="3" t="s">
        <v>21</v>
      </c>
    </row>
    <row r="5" spans="1:4" ht="15">
      <c r="A5" t="s">
        <v>0</v>
      </c>
      <c r="B5" s="9">
        <v>2</v>
      </c>
      <c r="C5" s="5">
        <f>(B5*43560)*(D5/12)</f>
        <v>7260</v>
      </c>
      <c r="D5" s="9">
        <v>1</v>
      </c>
    </row>
    <row r="6" spans="2:4" ht="15">
      <c r="B6" s="10"/>
      <c r="C6" s="5"/>
      <c r="D6" s="11" t="s">
        <v>36</v>
      </c>
    </row>
    <row r="8" ht="15">
      <c r="A8" s="1" t="s">
        <v>10</v>
      </c>
    </row>
    <row r="10" spans="1:4" ht="15">
      <c r="A10" s="1" t="s">
        <v>1</v>
      </c>
      <c r="B10" s="3" t="s">
        <v>7</v>
      </c>
      <c r="C10" s="3" t="s">
        <v>8</v>
      </c>
      <c r="D10" s="6"/>
    </row>
    <row r="11" spans="1:4" ht="15">
      <c r="A11" t="s">
        <v>3</v>
      </c>
      <c r="B11" s="9"/>
      <c r="C11" s="4">
        <f>IF(B11="",(C5/(B12*B13)/0.4),"-")</f>
        <v>252.08333333333331</v>
      </c>
      <c r="D11" s="2"/>
    </row>
    <row r="12" spans="1:4" ht="15">
      <c r="A12" t="s">
        <v>4</v>
      </c>
      <c r="B12" s="9">
        <v>12</v>
      </c>
      <c r="C12" s="4" t="str">
        <f>IF(B12="",(C5/(B11*B13)/0.4),"-")</f>
        <v>-</v>
      </c>
      <c r="D12" s="2"/>
    </row>
    <row r="13" spans="1:4" ht="15">
      <c r="A13" t="s">
        <v>5</v>
      </c>
      <c r="B13" s="9">
        <v>6</v>
      </c>
      <c r="C13" s="4" t="str">
        <f>IF(B13="",(C5/(B11*B12)/0.4),"-")</f>
        <v>-</v>
      </c>
      <c r="D13" s="2"/>
    </row>
    <row r="16" spans="1:7" ht="15">
      <c r="A16" s="1" t="s">
        <v>2</v>
      </c>
      <c r="B16" s="3" t="s">
        <v>7</v>
      </c>
      <c r="C16" s="3" t="s">
        <v>8</v>
      </c>
      <c r="D16" s="6"/>
      <c r="F16" s="2" t="s">
        <v>19</v>
      </c>
      <c r="G16" s="2" t="s">
        <v>20</v>
      </c>
    </row>
    <row r="17" spans="1:7" ht="15">
      <c r="A17" t="s">
        <v>3</v>
      </c>
      <c r="B17" s="9"/>
      <c r="C17" s="4">
        <f>IF(B17="",IF(B22="No",F17,(IF(B22="Yes",G17,"-"))),"-")</f>
        <v>157.34375</v>
      </c>
      <c r="E17">
        <f>$C$5-(3.14*(($B$20/12)^2)*$B$21)</f>
        <v>3021</v>
      </c>
      <c r="F17">
        <f>$E$17/(B18*B19)/0.4</f>
        <v>157.34375</v>
      </c>
      <c r="G17">
        <f>$E$18/(B18*B19)/0.4</f>
        <v>-63.4375</v>
      </c>
    </row>
    <row r="18" spans="1:7" ht="15">
      <c r="A18" t="s">
        <v>4</v>
      </c>
      <c r="B18" s="9">
        <v>8</v>
      </c>
      <c r="C18" s="4" t="str">
        <f>IF(B18="",IF(B22="No",F18,(IF(B22="Yes",G18,"-"))),"-")</f>
        <v>-</v>
      </c>
      <c r="E18">
        <f>$C$5-(2*(3.14*(($B$20/12)^2)*$B$21))</f>
        <v>-1218</v>
      </c>
      <c r="F18" t="e">
        <f>($E$17/(B17*B19))/0.4</f>
        <v>#DIV/0!</v>
      </c>
      <c r="G18" t="e">
        <f>($E$18/(B17*B19))/0.4</f>
        <v>#DIV/0!</v>
      </c>
    </row>
    <row r="19" spans="1:7" ht="15">
      <c r="A19" t="s">
        <v>5</v>
      </c>
      <c r="B19" s="9">
        <v>6</v>
      </c>
      <c r="C19" s="4" t="str">
        <f>IF(B19="",IF(B22="No",F19,(IF(B22="Yes",G19,"-"))),"-")</f>
        <v>-</v>
      </c>
      <c r="F19" t="e">
        <f>($E$17/(B17*B18))/0.4</f>
        <v>#DIV/0!</v>
      </c>
      <c r="G19" t="e">
        <f>($E$18/(B17*B18))/0.4</f>
        <v>#DIV/0!</v>
      </c>
    </row>
    <row r="20" spans="1:5" ht="15">
      <c r="A20" t="s">
        <v>6</v>
      </c>
      <c r="B20" s="9">
        <v>36</v>
      </c>
      <c r="C20" s="8" t="s">
        <v>13</v>
      </c>
      <c r="E20" s="2" t="s">
        <v>16</v>
      </c>
    </row>
    <row r="21" spans="1:5" ht="15">
      <c r="A21" t="s">
        <v>12</v>
      </c>
      <c r="B21" s="9">
        <v>150</v>
      </c>
      <c r="C21" t="s">
        <v>14</v>
      </c>
      <c r="E21" s="2" t="s">
        <v>17</v>
      </c>
    </row>
    <row r="22" spans="1:2" ht="15">
      <c r="A22" s="7" t="s">
        <v>15</v>
      </c>
      <c r="B22" s="9" t="s">
        <v>17</v>
      </c>
    </row>
    <row r="25" spans="1:4" ht="15">
      <c r="A25" s="1" t="s">
        <v>11</v>
      </c>
      <c r="B25" s="3" t="s">
        <v>7</v>
      </c>
      <c r="C25" s="3" t="s">
        <v>8</v>
      </c>
      <c r="D25" s="6"/>
    </row>
    <row r="26" spans="1:4" ht="15">
      <c r="A26" t="s">
        <v>3</v>
      </c>
      <c r="B26" s="9">
        <v>150</v>
      </c>
      <c r="C26" s="4" t="str">
        <f>IF(B26="",(C5/(B27*B28)),"-")</f>
        <v>-</v>
      </c>
      <c r="D26" s="2"/>
    </row>
    <row r="27" spans="1:4" ht="15">
      <c r="A27" t="s">
        <v>4</v>
      </c>
      <c r="B27" s="9"/>
      <c r="C27" s="4">
        <f>IF(B27="",(C5/(B26*B28)),"-")</f>
        <v>32.266666666666666</v>
      </c>
      <c r="D27" s="2"/>
    </row>
    <row r="28" spans="1:4" ht="15">
      <c r="A28" t="s">
        <v>5</v>
      </c>
      <c r="B28" s="9">
        <v>1.5</v>
      </c>
      <c r="C28" s="4" t="str">
        <f>IF(B28="",(C5/(B26*B27)),"-")</f>
        <v>-</v>
      </c>
      <c r="D28" s="2"/>
    </row>
    <row r="31" ht="15">
      <c r="A31" t="s">
        <v>39</v>
      </c>
    </row>
    <row r="32" ht="15">
      <c r="A32" t="s">
        <v>75</v>
      </c>
    </row>
  </sheetData>
  <sheetProtection/>
  <mergeCells count="2">
    <mergeCell ref="A1:D1"/>
    <mergeCell ref="A2:D2"/>
  </mergeCells>
  <dataValidations count="1">
    <dataValidation type="list" showInputMessage="1" showErrorMessage="1" sqref="B22">
      <formula1>$E$20:$E$21</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7:S46"/>
  <sheetViews>
    <sheetView showGridLines="0" zoomScalePageLayoutView="0" workbookViewId="0" topLeftCell="A1">
      <selection activeCell="A48" sqref="A48"/>
    </sheetView>
  </sheetViews>
  <sheetFormatPr defaultColWidth="9.140625" defaultRowHeight="15"/>
  <sheetData>
    <row r="27" spans="1:12" ht="15.75" thickBot="1">
      <c r="A27" s="18" t="s">
        <v>45</v>
      </c>
      <c r="B27" t="s">
        <v>44</v>
      </c>
      <c r="I27" t="s">
        <v>105</v>
      </c>
      <c r="J27" s="22"/>
      <c r="L27" s="18"/>
    </row>
    <row r="28" spans="9:10" ht="15.75" thickBot="1">
      <c r="I28" s="11" t="s">
        <v>66</v>
      </c>
      <c r="J28" s="22"/>
    </row>
    <row r="29" spans="9:10" ht="15.75" thickBot="1">
      <c r="I29" s="11" t="s">
        <v>72</v>
      </c>
      <c r="J29" s="23"/>
    </row>
    <row r="30" spans="1:12" ht="15">
      <c r="A30" s="18" t="s">
        <v>46</v>
      </c>
      <c r="B30" t="s">
        <v>52</v>
      </c>
      <c r="L30" s="18"/>
    </row>
    <row r="31" spans="1:12" ht="15">
      <c r="A31" s="18"/>
      <c r="L31" s="18"/>
    </row>
    <row r="32" spans="2:19" ht="15">
      <c r="B32" s="11" t="s">
        <v>53</v>
      </c>
      <c r="C32" s="28"/>
      <c r="D32" s="11" t="s">
        <v>54</v>
      </c>
      <c r="E32" s="28"/>
      <c r="F32" s="11" t="s">
        <v>55</v>
      </c>
      <c r="G32" s="28"/>
      <c r="H32" s="11" t="s">
        <v>101</v>
      </c>
      <c r="I32" s="28"/>
      <c r="M32" s="11"/>
      <c r="P32" s="11"/>
      <c r="S32" s="11"/>
    </row>
    <row r="34" spans="1:12" ht="15">
      <c r="A34" s="18" t="s">
        <v>56</v>
      </c>
      <c r="B34" t="s">
        <v>57</v>
      </c>
      <c r="L34" s="18"/>
    </row>
    <row r="36" spans="2:19" ht="15">
      <c r="B36" s="11" t="s">
        <v>53</v>
      </c>
      <c r="C36" s="28"/>
      <c r="D36" s="11" t="s">
        <v>54</v>
      </c>
      <c r="E36" s="28"/>
      <c r="F36" s="11" t="s">
        <v>55</v>
      </c>
      <c r="G36" s="28"/>
      <c r="H36" s="11" t="s">
        <v>101</v>
      </c>
      <c r="I36" s="28"/>
      <c r="M36" s="11"/>
      <c r="P36" s="11"/>
      <c r="S36" s="11"/>
    </row>
    <row r="38" spans="1:12" ht="15">
      <c r="A38" s="18" t="s">
        <v>58</v>
      </c>
      <c r="B38" t="s">
        <v>59</v>
      </c>
      <c r="L38" s="18"/>
    </row>
    <row r="39" ht="15">
      <c r="B39" t="s">
        <v>73</v>
      </c>
    </row>
    <row r="40" ht="15">
      <c r="B40" t="s">
        <v>60</v>
      </c>
    </row>
    <row r="42" spans="2:13" ht="15">
      <c r="B42" s="19" t="s">
        <v>47</v>
      </c>
      <c r="M42" s="19"/>
    </row>
    <row r="43" spans="2:10" ht="15.75" thickBot="1">
      <c r="B43" t="s">
        <v>50</v>
      </c>
      <c r="I43" s="11" t="s">
        <v>78</v>
      </c>
      <c r="J43" s="22"/>
    </row>
    <row r="44" ht="15">
      <c r="B44" t="s">
        <v>48</v>
      </c>
    </row>
    <row r="45" ht="15">
      <c r="B45" t="s">
        <v>49</v>
      </c>
    </row>
    <row r="46" ht="15">
      <c r="B46" t="s">
        <v>51</v>
      </c>
    </row>
  </sheetData>
  <sheetProtection/>
  <printOptions/>
  <pageMargins left="0.25" right="0.25"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A29" sqref="A29"/>
    </sheetView>
  </sheetViews>
  <sheetFormatPr defaultColWidth="9.140625" defaultRowHeight="15"/>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Delaware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vince.davis</dc:creator>
  <cp:keywords/>
  <dc:description/>
  <cp:lastModifiedBy>vince.davis</cp:lastModifiedBy>
  <cp:lastPrinted>2018-07-23T12:07:12Z</cp:lastPrinted>
  <dcterms:created xsi:type="dcterms:W3CDTF">2018-05-08T13:07:44Z</dcterms:created>
  <dcterms:modified xsi:type="dcterms:W3CDTF">2018-07-30T11:41:52Z</dcterms:modified>
  <cp:category/>
  <cp:version/>
  <cp:contentType/>
  <cp:contentStatus/>
</cp:coreProperties>
</file>